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5" yWindow="-15" windowWidth="9240" windowHeight="11655" tabRatio="724"/>
  </bookViews>
  <sheets>
    <sheet name="S2015 True-Up Analysis" sheetId="10" r:id="rId1"/>
    <sheet name="S2014 A2M TrueUp Analysis" sheetId="5" r:id="rId2"/>
    <sheet name="2015 Series Calculations" sheetId="11" state="hidden" r:id="rId3"/>
    <sheet name="2014 Lien Roll" sheetId="13" state="hidden" r:id="rId4"/>
  </sheets>
  <definedNames>
    <definedName name="_Key1" localSheetId="2" hidden="1">#REF!</definedName>
    <definedName name="_Key1" localSheetId="1" hidden="1">#REF!</definedName>
    <definedName name="_Key1" localSheetId="0" hidden="1">#REF!</definedName>
    <definedName name="_Key1" hidden="1">#REF!</definedName>
    <definedName name="_Key2" localSheetId="2" hidden="1">#REF!</definedName>
    <definedName name="_Key2" localSheetId="1" hidden="1">#REF!</definedName>
    <definedName name="_Key2" localSheetId="0" hidden="1">#REF!</definedName>
    <definedName name="_Key2" hidden="1">#REF!</definedName>
    <definedName name="_Order1" hidden="1">255</definedName>
    <definedName name="_Order2" hidden="1">255</definedName>
    <definedName name="_Sort" localSheetId="2" hidden="1">#REF!</definedName>
    <definedName name="_Sort" localSheetId="1" hidden="1">#REF!</definedName>
    <definedName name="_Sort" localSheetId="0" hidden="1">#REF!</definedName>
    <definedName name="_Sort" hidden="1">#REF!</definedName>
    <definedName name="_xlnm.Print_Area" localSheetId="2">'2015 Series Calculations'!$B$2:$T$34</definedName>
    <definedName name="_xlnm.Print_Area" localSheetId="1">'S2014 A2M TrueUp Analysis'!$B$2:$G$21</definedName>
    <definedName name="_xlnm.Print_Area" localSheetId="0">'S2015 True-Up Analysis'!$B$2:$T$40</definedName>
  </definedNames>
  <calcPr calcId="125725" iterate="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19" i="5"/>
  <c r="G21" s="1"/>
  <c r="O36" i="10"/>
  <c r="H40" l="1"/>
  <c r="M34" i="11"/>
  <c r="D20"/>
  <c r="D32" s="1"/>
  <c r="E19" i="5" l="1"/>
  <c r="G19" s="1"/>
  <c r="X1016" i="13"/>
  <c r="T1018"/>
  <c r="P1018"/>
  <c r="L1018"/>
  <c r="D1018"/>
  <c r="K1016"/>
  <c r="J1016"/>
  <c r="I1016"/>
  <c r="I1018" s="1"/>
  <c r="G1016"/>
  <c r="F1016"/>
  <c r="E1016"/>
  <c r="W1015"/>
  <c r="S1015"/>
  <c r="W974"/>
  <c r="S974"/>
  <c r="W907"/>
  <c r="S907"/>
  <c r="K906"/>
  <c r="F906"/>
  <c r="K905"/>
  <c r="F905"/>
  <c r="K904"/>
  <c r="F904"/>
  <c r="K903"/>
  <c r="F903"/>
  <c r="K902"/>
  <c r="F902"/>
  <c r="K901"/>
  <c r="F901"/>
  <c r="K900"/>
  <c r="F900"/>
  <c r="K899"/>
  <c r="F899"/>
  <c r="K898"/>
  <c r="F898"/>
  <c r="K897"/>
  <c r="F897"/>
  <c r="K896"/>
  <c r="F896"/>
  <c r="K895"/>
  <c r="F895"/>
  <c r="K894"/>
  <c r="F894"/>
  <c r="K893"/>
  <c r="F893"/>
  <c r="K892"/>
  <c r="F892"/>
  <c r="K891"/>
  <c r="F891"/>
  <c r="K890"/>
  <c r="F890"/>
  <c r="K889"/>
  <c r="F889"/>
  <c r="K888"/>
  <c r="F888"/>
  <c r="K887"/>
  <c r="F887"/>
  <c r="K886"/>
  <c r="F886"/>
  <c r="K885"/>
  <c r="F885"/>
  <c r="K884"/>
  <c r="F884"/>
  <c r="K883"/>
  <c r="F883"/>
  <c r="K882"/>
  <c r="F882"/>
  <c r="K881"/>
  <c r="F881"/>
  <c r="K880"/>
  <c r="F880"/>
  <c r="K879"/>
  <c r="F879"/>
  <c r="K878"/>
  <c r="F878"/>
  <c r="K877"/>
  <c r="F877"/>
  <c r="K876"/>
  <c r="F876"/>
  <c r="K875"/>
  <c r="F875"/>
  <c r="K874"/>
  <c r="F874"/>
  <c r="K873"/>
  <c r="F873"/>
  <c r="K872"/>
  <c r="F872"/>
  <c r="K871"/>
  <c r="F871"/>
  <c r="K870"/>
  <c r="F870"/>
  <c r="K869"/>
  <c r="F869"/>
  <c r="K868"/>
  <c r="F868"/>
  <c r="K867"/>
  <c r="F867"/>
  <c r="K866"/>
  <c r="F866"/>
  <c r="K865"/>
  <c r="F865"/>
  <c r="K864"/>
  <c r="F864"/>
  <c r="K863"/>
  <c r="F863"/>
  <c r="K862"/>
  <c r="F862"/>
  <c r="K861"/>
  <c r="F861"/>
  <c r="K860"/>
  <c r="F860"/>
  <c r="K859"/>
  <c r="F859"/>
  <c r="K858"/>
  <c r="F858"/>
  <c r="K857"/>
  <c r="F857"/>
  <c r="K856"/>
  <c r="F856"/>
  <c r="K855"/>
  <c r="F855"/>
  <c r="K854"/>
  <c r="F854"/>
  <c r="K853"/>
  <c r="F853"/>
  <c r="K852"/>
  <c r="F852"/>
  <c r="K851"/>
  <c r="F851"/>
  <c r="K850"/>
  <c r="F850"/>
  <c r="K849"/>
  <c r="F849"/>
  <c r="K848"/>
  <c r="F848"/>
  <c r="K847"/>
  <c r="F847"/>
  <c r="K846"/>
  <c r="F846"/>
  <c r="K845"/>
  <c r="F845"/>
  <c r="K844"/>
  <c r="F844"/>
  <c r="K843"/>
  <c r="F843"/>
  <c r="K842"/>
  <c r="F842"/>
  <c r="K841"/>
  <c r="F841"/>
  <c r="K840"/>
  <c r="G840"/>
  <c r="K839"/>
  <c r="G839"/>
  <c r="K838"/>
  <c r="G838"/>
  <c r="K837"/>
  <c r="G837"/>
  <c r="K836"/>
  <c r="G836"/>
  <c r="K835"/>
  <c r="G835"/>
  <c r="K834"/>
  <c r="G834"/>
  <c r="K833"/>
  <c r="G833"/>
  <c r="K832"/>
  <c r="G832"/>
  <c r="K831"/>
  <c r="G831"/>
  <c r="K830"/>
  <c r="G830"/>
  <c r="K829"/>
  <c r="G829"/>
  <c r="K828"/>
  <c r="G828"/>
  <c r="K827"/>
  <c r="G827"/>
  <c r="K826"/>
  <c r="G826"/>
  <c r="K825"/>
  <c r="G825"/>
  <c r="K824"/>
  <c r="G824"/>
  <c r="K823"/>
  <c r="G823"/>
  <c r="K822"/>
  <c r="G822"/>
  <c r="K821"/>
  <c r="G821"/>
  <c r="K820"/>
  <c r="G820"/>
  <c r="K819"/>
  <c r="G819"/>
  <c r="K818"/>
  <c r="G818"/>
  <c r="K817"/>
  <c r="G817"/>
  <c r="K816"/>
  <c r="G816"/>
  <c r="K815"/>
  <c r="G815"/>
  <c r="K814"/>
  <c r="G814"/>
  <c r="K813"/>
  <c r="G813"/>
  <c r="K812"/>
  <c r="G812"/>
  <c r="K811"/>
  <c r="G811"/>
  <c r="K810"/>
  <c r="G810"/>
  <c r="K809"/>
  <c r="G809"/>
  <c r="K808"/>
  <c r="G808"/>
  <c r="K807"/>
  <c r="G807"/>
  <c r="K806"/>
  <c r="G806"/>
  <c r="K805"/>
  <c r="G805"/>
  <c r="K804"/>
  <c r="G804"/>
  <c r="K803"/>
  <c r="G803"/>
  <c r="K802"/>
  <c r="G802"/>
  <c r="K801"/>
  <c r="G801"/>
  <c r="K800"/>
  <c r="G800"/>
  <c r="K799"/>
  <c r="G799"/>
  <c r="K798"/>
  <c r="G798"/>
  <c r="K797"/>
  <c r="G797"/>
  <c r="K796"/>
  <c r="G796"/>
  <c r="K795"/>
  <c r="G795"/>
  <c r="W794"/>
  <c r="S794"/>
  <c r="W5"/>
  <c r="F1018" l="1"/>
  <c r="K1018"/>
  <c r="M826" s="1"/>
  <c r="M865"/>
  <c r="N865" s="1"/>
  <c r="M897"/>
  <c r="N897" s="1"/>
  <c r="G1018"/>
  <c r="M867"/>
  <c r="N867" s="1"/>
  <c r="M883"/>
  <c r="N883" s="1"/>
  <c r="M899"/>
  <c r="N899" s="1"/>
  <c r="M905"/>
  <c r="N826" l="1"/>
  <c r="O826"/>
  <c r="N905"/>
  <c r="O905" s="1"/>
  <c r="M846"/>
  <c r="M815"/>
  <c r="M799"/>
  <c r="M850"/>
  <c r="M797"/>
  <c r="M885"/>
  <c r="M801"/>
  <c r="M1016"/>
  <c r="M895"/>
  <c r="M879"/>
  <c r="M863"/>
  <c r="O899"/>
  <c r="O883"/>
  <c r="O867"/>
  <c r="M889"/>
  <c r="M857"/>
  <c r="M840"/>
  <c r="M824"/>
  <c r="M844"/>
  <c r="M828"/>
  <c r="M893"/>
  <c r="M854"/>
  <c r="M822"/>
  <c r="M803"/>
  <c r="M881"/>
  <c r="M830"/>
  <c r="M807"/>
  <c r="M906"/>
  <c r="M887"/>
  <c r="M871"/>
  <c r="M855"/>
  <c r="M873"/>
  <c r="M848"/>
  <c r="M832"/>
  <c r="O897"/>
  <c r="O865"/>
  <c r="M852"/>
  <c r="M836"/>
  <c r="M820"/>
  <c r="M861"/>
  <c r="M838"/>
  <c r="M811"/>
  <c r="M795"/>
  <c r="M877"/>
  <c r="M869"/>
  <c r="M805"/>
  <c r="M834"/>
  <c r="M1013"/>
  <c r="M1009"/>
  <c r="M1005"/>
  <c r="M1001"/>
  <c r="M997"/>
  <c r="M993"/>
  <c r="M989"/>
  <c r="M985"/>
  <c r="M981"/>
  <c r="M1012"/>
  <c r="M1008"/>
  <c r="M1004"/>
  <c r="M1000"/>
  <c r="M996"/>
  <c r="M1007"/>
  <c r="M999"/>
  <c r="M995"/>
  <c r="M992"/>
  <c r="M982"/>
  <c r="M977"/>
  <c r="M970"/>
  <c r="M966"/>
  <c r="M962"/>
  <c r="M958"/>
  <c r="M954"/>
  <c r="M950"/>
  <c r="M1014"/>
  <c r="M1006"/>
  <c r="M998"/>
  <c r="M986"/>
  <c r="M983"/>
  <c r="M980"/>
  <c r="M976"/>
  <c r="M973"/>
  <c r="M969"/>
  <c r="M965"/>
  <c r="M1010"/>
  <c r="M991"/>
  <c r="M968"/>
  <c r="M959"/>
  <c r="M956"/>
  <c r="M953"/>
  <c r="M946"/>
  <c r="M942"/>
  <c r="M938"/>
  <c r="M934"/>
  <c r="M930"/>
  <c r="M926"/>
  <c r="M922"/>
  <c r="M918"/>
  <c r="M914"/>
  <c r="M910"/>
  <c r="M1011"/>
  <c r="M987"/>
  <c r="M979"/>
  <c r="M967"/>
  <c r="M963"/>
  <c r="M960"/>
  <c r="M957"/>
  <c r="M949"/>
  <c r="M945"/>
  <c r="M941"/>
  <c r="M937"/>
  <c r="M933"/>
  <c r="M929"/>
  <c r="M925"/>
  <c r="M921"/>
  <c r="M917"/>
  <c r="M913"/>
  <c r="M909"/>
  <c r="M990"/>
  <c r="M975"/>
  <c r="M955"/>
  <c r="M943"/>
  <c r="M935"/>
  <c r="M927"/>
  <c r="M919"/>
  <c r="M911"/>
  <c r="M971"/>
  <c r="M951"/>
  <c r="M940"/>
  <c r="M939"/>
  <c r="M920"/>
  <c r="M908"/>
  <c r="M904"/>
  <c r="M1003"/>
  <c r="M994"/>
  <c r="M988"/>
  <c r="M972"/>
  <c r="M952"/>
  <c r="M936"/>
  <c r="M924"/>
  <c r="M923"/>
  <c r="M964"/>
  <c r="M961"/>
  <c r="M944"/>
  <c r="M932"/>
  <c r="M898"/>
  <c r="M890"/>
  <c r="M882"/>
  <c r="M874"/>
  <c r="M866"/>
  <c r="M858"/>
  <c r="M931"/>
  <c r="M912"/>
  <c r="M902"/>
  <c r="M894"/>
  <c r="M886"/>
  <c r="M878"/>
  <c r="M870"/>
  <c r="M862"/>
  <c r="M947"/>
  <c r="M928"/>
  <c r="M888"/>
  <c r="M872"/>
  <c r="M851"/>
  <c r="M843"/>
  <c r="M835"/>
  <c r="M827"/>
  <c r="M819"/>
  <c r="M792"/>
  <c r="M788"/>
  <c r="M784"/>
  <c r="M780"/>
  <c r="M776"/>
  <c r="M772"/>
  <c r="M768"/>
  <c r="M764"/>
  <c r="M760"/>
  <c r="M756"/>
  <c r="M752"/>
  <c r="M748"/>
  <c r="M744"/>
  <c r="M740"/>
  <c r="M736"/>
  <c r="M732"/>
  <c r="M728"/>
  <c r="M1002"/>
  <c r="M916"/>
  <c r="M896"/>
  <c r="M880"/>
  <c r="M864"/>
  <c r="M847"/>
  <c r="M839"/>
  <c r="M831"/>
  <c r="M823"/>
  <c r="M790"/>
  <c r="M786"/>
  <c r="M782"/>
  <c r="M778"/>
  <c r="M774"/>
  <c r="M770"/>
  <c r="M766"/>
  <c r="M762"/>
  <c r="M758"/>
  <c r="M754"/>
  <c r="M750"/>
  <c r="M746"/>
  <c r="M742"/>
  <c r="M738"/>
  <c r="M734"/>
  <c r="M730"/>
  <c r="M726"/>
  <c r="M722"/>
  <c r="M718"/>
  <c r="M714"/>
  <c r="M710"/>
  <c r="M706"/>
  <c r="M978"/>
  <c r="M915"/>
  <c r="M884"/>
  <c r="M856"/>
  <c r="M853"/>
  <c r="M837"/>
  <c r="M821"/>
  <c r="M814"/>
  <c r="M806"/>
  <c r="M798"/>
  <c r="M793"/>
  <c r="M785"/>
  <c r="M777"/>
  <c r="M769"/>
  <c r="M761"/>
  <c r="M753"/>
  <c r="M745"/>
  <c r="M737"/>
  <c r="M729"/>
  <c r="M724"/>
  <c r="M721"/>
  <c r="M711"/>
  <c r="M708"/>
  <c r="M705"/>
  <c r="M701"/>
  <c r="M697"/>
  <c r="M693"/>
  <c r="M689"/>
  <c r="M685"/>
  <c r="M681"/>
  <c r="M677"/>
  <c r="M673"/>
  <c r="M669"/>
  <c r="M665"/>
  <c r="M661"/>
  <c r="M657"/>
  <c r="M653"/>
  <c r="M649"/>
  <c r="M645"/>
  <c r="M641"/>
  <c r="M637"/>
  <c r="M948"/>
  <c r="M900"/>
  <c r="M868"/>
  <c r="M845"/>
  <c r="M829"/>
  <c r="M818"/>
  <c r="M810"/>
  <c r="M802"/>
  <c r="M789"/>
  <c r="M781"/>
  <c r="M773"/>
  <c r="M765"/>
  <c r="M757"/>
  <c r="M749"/>
  <c r="M741"/>
  <c r="M733"/>
  <c r="M725"/>
  <c r="M719"/>
  <c r="M716"/>
  <c r="M713"/>
  <c r="M703"/>
  <c r="M699"/>
  <c r="M695"/>
  <c r="M691"/>
  <c r="M687"/>
  <c r="M683"/>
  <c r="M679"/>
  <c r="M675"/>
  <c r="M671"/>
  <c r="M667"/>
  <c r="M663"/>
  <c r="M659"/>
  <c r="M655"/>
  <c r="M651"/>
  <c r="M647"/>
  <c r="M643"/>
  <c r="M639"/>
  <c r="M635"/>
  <c r="M631"/>
  <c r="M627"/>
  <c r="M623"/>
  <c r="M619"/>
  <c r="M841"/>
  <c r="M804"/>
  <c r="M779"/>
  <c r="M763"/>
  <c r="M747"/>
  <c r="M731"/>
  <c r="M723"/>
  <c r="M717"/>
  <c r="M698"/>
  <c r="M690"/>
  <c r="M682"/>
  <c r="M674"/>
  <c r="M666"/>
  <c r="M658"/>
  <c r="M650"/>
  <c r="M642"/>
  <c r="M628"/>
  <c r="M625"/>
  <c r="M622"/>
  <c r="M614"/>
  <c r="M610"/>
  <c r="M606"/>
  <c r="M602"/>
  <c r="M598"/>
  <c r="M594"/>
  <c r="M590"/>
  <c r="M586"/>
  <c r="M582"/>
  <c r="M578"/>
  <c r="M574"/>
  <c r="M570"/>
  <c r="M566"/>
  <c r="M562"/>
  <c r="M558"/>
  <c r="M554"/>
  <c r="M550"/>
  <c r="M546"/>
  <c r="M542"/>
  <c r="M538"/>
  <c r="M534"/>
  <c r="M530"/>
  <c r="M526"/>
  <c r="M522"/>
  <c r="M518"/>
  <c r="M514"/>
  <c r="M510"/>
  <c r="M506"/>
  <c r="M502"/>
  <c r="M498"/>
  <c r="M494"/>
  <c r="M490"/>
  <c r="M486"/>
  <c r="M482"/>
  <c r="M478"/>
  <c r="M474"/>
  <c r="M470"/>
  <c r="M466"/>
  <c r="M462"/>
  <c r="M458"/>
  <c r="M454"/>
  <c r="M450"/>
  <c r="M446"/>
  <c r="M442"/>
  <c r="M438"/>
  <c r="M434"/>
  <c r="M430"/>
  <c r="M426"/>
  <c r="M422"/>
  <c r="M418"/>
  <c r="M414"/>
  <c r="M410"/>
  <c r="M406"/>
  <c r="M876"/>
  <c r="M825"/>
  <c r="M812"/>
  <c r="M796"/>
  <c r="M787"/>
  <c r="M771"/>
  <c r="M755"/>
  <c r="M739"/>
  <c r="M720"/>
  <c r="M707"/>
  <c r="M702"/>
  <c r="M694"/>
  <c r="M686"/>
  <c r="M678"/>
  <c r="M670"/>
  <c r="M662"/>
  <c r="M654"/>
  <c r="M646"/>
  <c r="M638"/>
  <c r="M633"/>
  <c r="M630"/>
  <c r="M620"/>
  <c r="M617"/>
  <c r="M616"/>
  <c r="M612"/>
  <c r="M608"/>
  <c r="M604"/>
  <c r="M600"/>
  <c r="M596"/>
  <c r="M592"/>
  <c r="M588"/>
  <c r="M584"/>
  <c r="M580"/>
  <c r="M576"/>
  <c r="M572"/>
  <c r="M568"/>
  <c r="M564"/>
  <c r="M560"/>
  <c r="M556"/>
  <c r="M552"/>
  <c r="M548"/>
  <c r="M544"/>
  <c r="M540"/>
  <c r="M536"/>
  <c r="M532"/>
  <c r="M528"/>
  <c r="M524"/>
  <c r="M520"/>
  <c r="M516"/>
  <c r="M512"/>
  <c r="M508"/>
  <c r="M504"/>
  <c r="M500"/>
  <c r="M496"/>
  <c r="M492"/>
  <c r="M488"/>
  <c r="M484"/>
  <c r="M480"/>
  <c r="M476"/>
  <c r="M472"/>
  <c r="M468"/>
  <c r="M464"/>
  <c r="M460"/>
  <c r="M456"/>
  <c r="M452"/>
  <c r="M448"/>
  <c r="M444"/>
  <c r="M440"/>
  <c r="M436"/>
  <c r="M432"/>
  <c r="M428"/>
  <c r="M424"/>
  <c r="M420"/>
  <c r="M416"/>
  <c r="M412"/>
  <c r="M984"/>
  <c r="M816"/>
  <c r="M767"/>
  <c r="M735"/>
  <c r="M715"/>
  <c r="M700"/>
  <c r="M684"/>
  <c r="M668"/>
  <c r="M652"/>
  <c r="M636"/>
  <c r="M624"/>
  <c r="M618"/>
  <c r="M615"/>
  <c r="M607"/>
  <c r="M599"/>
  <c r="M591"/>
  <c r="M583"/>
  <c r="M575"/>
  <c r="M567"/>
  <c r="M559"/>
  <c r="M551"/>
  <c r="M543"/>
  <c r="M535"/>
  <c r="M527"/>
  <c r="M519"/>
  <c r="M511"/>
  <c r="M503"/>
  <c r="M495"/>
  <c r="M487"/>
  <c r="M479"/>
  <c r="M471"/>
  <c r="M463"/>
  <c r="M455"/>
  <c r="M447"/>
  <c r="M439"/>
  <c r="M431"/>
  <c r="M423"/>
  <c r="M415"/>
  <c r="M407"/>
  <c r="M401"/>
  <c r="M397"/>
  <c r="M393"/>
  <c r="M389"/>
  <c r="M385"/>
  <c r="M381"/>
  <c r="M377"/>
  <c r="M373"/>
  <c r="M369"/>
  <c r="M365"/>
  <c r="M361"/>
  <c r="M357"/>
  <c r="M353"/>
  <c r="M349"/>
  <c r="M345"/>
  <c r="M341"/>
  <c r="M337"/>
  <c r="M333"/>
  <c r="M329"/>
  <c r="M325"/>
  <c r="M321"/>
  <c r="M317"/>
  <c r="M313"/>
  <c r="M309"/>
  <c r="M305"/>
  <c r="M301"/>
  <c r="M297"/>
  <c r="M293"/>
  <c r="M289"/>
  <c r="M285"/>
  <c r="M281"/>
  <c r="M277"/>
  <c r="M273"/>
  <c r="M269"/>
  <c r="M892"/>
  <c r="M849"/>
  <c r="M800"/>
  <c r="M783"/>
  <c r="M751"/>
  <c r="M709"/>
  <c r="M692"/>
  <c r="M676"/>
  <c r="M660"/>
  <c r="M644"/>
  <c r="M634"/>
  <c r="M621"/>
  <c r="M611"/>
  <c r="M603"/>
  <c r="M595"/>
  <c r="M587"/>
  <c r="M579"/>
  <c r="M571"/>
  <c r="M563"/>
  <c r="M555"/>
  <c r="M547"/>
  <c r="M539"/>
  <c r="M531"/>
  <c r="M523"/>
  <c r="M515"/>
  <c r="M507"/>
  <c r="M499"/>
  <c r="M491"/>
  <c r="M483"/>
  <c r="M475"/>
  <c r="M467"/>
  <c r="M459"/>
  <c r="M451"/>
  <c r="M443"/>
  <c r="M435"/>
  <c r="M427"/>
  <c r="M419"/>
  <c r="M411"/>
  <c r="M409"/>
  <c r="M403"/>
  <c r="M399"/>
  <c r="M395"/>
  <c r="M391"/>
  <c r="M387"/>
  <c r="M383"/>
  <c r="M379"/>
  <c r="M375"/>
  <c r="M371"/>
  <c r="M367"/>
  <c r="M363"/>
  <c r="M359"/>
  <c r="M355"/>
  <c r="M351"/>
  <c r="M347"/>
  <c r="M343"/>
  <c r="M339"/>
  <c r="M335"/>
  <c r="M331"/>
  <c r="M327"/>
  <c r="M323"/>
  <c r="M319"/>
  <c r="M315"/>
  <c r="M311"/>
  <c r="M307"/>
  <c r="M303"/>
  <c r="M299"/>
  <c r="M295"/>
  <c r="M291"/>
  <c r="M287"/>
  <c r="M283"/>
  <c r="M279"/>
  <c r="M275"/>
  <c r="M271"/>
  <c r="M267"/>
  <c r="M263"/>
  <c r="M259"/>
  <c r="M255"/>
  <c r="M743"/>
  <c r="M704"/>
  <c r="M672"/>
  <c r="M640"/>
  <c r="M629"/>
  <c r="M601"/>
  <c r="M585"/>
  <c r="M569"/>
  <c r="M553"/>
  <c r="M537"/>
  <c r="M521"/>
  <c r="M505"/>
  <c r="M489"/>
  <c r="M473"/>
  <c r="M457"/>
  <c r="M441"/>
  <c r="M425"/>
  <c r="M402"/>
  <c r="M394"/>
  <c r="M386"/>
  <c r="M378"/>
  <c r="M370"/>
  <c r="M362"/>
  <c r="M354"/>
  <c r="M346"/>
  <c r="M338"/>
  <c r="M330"/>
  <c r="M322"/>
  <c r="M314"/>
  <c r="M306"/>
  <c r="M298"/>
  <c r="M290"/>
  <c r="M282"/>
  <c r="M274"/>
  <c r="M264"/>
  <c r="M261"/>
  <c r="M258"/>
  <c r="M250"/>
  <c r="M246"/>
  <c r="M242"/>
  <c r="M238"/>
  <c r="M234"/>
  <c r="M230"/>
  <c r="M226"/>
  <c r="M222"/>
  <c r="M218"/>
  <c r="M214"/>
  <c r="M210"/>
  <c r="M206"/>
  <c r="M202"/>
  <c r="M198"/>
  <c r="M194"/>
  <c r="M190"/>
  <c r="M186"/>
  <c r="M182"/>
  <c r="M178"/>
  <c r="M174"/>
  <c r="M170"/>
  <c r="M166"/>
  <c r="M162"/>
  <c r="M158"/>
  <c r="M154"/>
  <c r="M150"/>
  <c r="M146"/>
  <c r="M142"/>
  <c r="M138"/>
  <c r="M134"/>
  <c r="M130"/>
  <c r="M126"/>
  <c r="M122"/>
  <c r="M118"/>
  <c r="M114"/>
  <c r="M110"/>
  <c r="M106"/>
  <c r="M102"/>
  <c r="M98"/>
  <c r="M94"/>
  <c r="M90"/>
  <c r="M86"/>
  <c r="M82"/>
  <c r="M78"/>
  <c r="M74"/>
  <c r="M70"/>
  <c r="M66"/>
  <c r="M62"/>
  <c r="M58"/>
  <c r="M54"/>
  <c r="M50"/>
  <c r="M46"/>
  <c r="M42"/>
  <c r="M38"/>
  <c r="M34"/>
  <c r="M30"/>
  <c r="M26"/>
  <c r="M22"/>
  <c r="M18"/>
  <c r="M14"/>
  <c r="M10"/>
  <c r="M860"/>
  <c r="M791"/>
  <c r="M727"/>
  <c r="M712"/>
  <c r="M696"/>
  <c r="M664"/>
  <c r="M626"/>
  <c r="M613"/>
  <c r="M597"/>
  <c r="M581"/>
  <c r="M565"/>
  <c r="M549"/>
  <c r="M533"/>
  <c r="M517"/>
  <c r="M501"/>
  <c r="M485"/>
  <c r="M469"/>
  <c r="M453"/>
  <c r="M437"/>
  <c r="M421"/>
  <c r="M408"/>
  <c r="M400"/>
  <c r="M392"/>
  <c r="M384"/>
  <c r="M376"/>
  <c r="M368"/>
  <c r="M360"/>
  <c r="M352"/>
  <c r="M344"/>
  <c r="M336"/>
  <c r="M328"/>
  <c r="M320"/>
  <c r="M312"/>
  <c r="M304"/>
  <c r="M296"/>
  <c r="M288"/>
  <c r="M280"/>
  <c r="M272"/>
  <c r="M265"/>
  <c r="M262"/>
  <c r="M249"/>
  <c r="M245"/>
  <c r="M241"/>
  <c r="M237"/>
  <c r="M233"/>
  <c r="M229"/>
  <c r="M225"/>
  <c r="M221"/>
  <c r="M217"/>
  <c r="M213"/>
  <c r="M209"/>
  <c r="M205"/>
  <c r="M201"/>
  <c r="M833"/>
  <c r="M808"/>
  <c r="M775"/>
  <c r="M688"/>
  <c r="M656"/>
  <c r="M609"/>
  <c r="M593"/>
  <c r="M577"/>
  <c r="M561"/>
  <c r="M545"/>
  <c r="M529"/>
  <c r="M513"/>
  <c r="M497"/>
  <c r="M481"/>
  <c r="M465"/>
  <c r="M449"/>
  <c r="M433"/>
  <c r="M417"/>
  <c r="M398"/>
  <c r="M390"/>
  <c r="M382"/>
  <c r="M374"/>
  <c r="M366"/>
  <c r="M358"/>
  <c r="M350"/>
  <c r="M342"/>
  <c r="M334"/>
  <c r="M326"/>
  <c r="M318"/>
  <c r="M310"/>
  <c r="M302"/>
  <c r="M294"/>
  <c r="M286"/>
  <c r="M278"/>
  <c r="M270"/>
  <c r="M266"/>
  <c r="M256"/>
  <c r="M253"/>
  <c r="M252"/>
  <c r="M248"/>
  <c r="M244"/>
  <c r="M240"/>
  <c r="M236"/>
  <c r="M232"/>
  <c r="M228"/>
  <c r="M224"/>
  <c r="M220"/>
  <c r="M216"/>
  <c r="M212"/>
  <c r="M208"/>
  <c r="M204"/>
  <c r="M200"/>
  <c r="M196"/>
  <c r="M192"/>
  <c r="M188"/>
  <c r="M184"/>
  <c r="M180"/>
  <c r="M176"/>
  <c r="M172"/>
  <c r="M168"/>
  <c r="M164"/>
  <c r="M160"/>
  <c r="M156"/>
  <c r="M152"/>
  <c r="M148"/>
  <c r="M144"/>
  <c r="M140"/>
  <c r="M136"/>
  <c r="M132"/>
  <c r="M128"/>
  <c r="M124"/>
  <c r="M120"/>
  <c r="M116"/>
  <c r="M112"/>
  <c r="M108"/>
  <c r="M104"/>
  <c r="M100"/>
  <c r="M96"/>
  <c r="M92"/>
  <c r="M88"/>
  <c r="M84"/>
  <c r="M80"/>
  <c r="M76"/>
  <c r="M72"/>
  <c r="M68"/>
  <c r="M64"/>
  <c r="M60"/>
  <c r="M56"/>
  <c r="M52"/>
  <c r="M48"/>
  <c r="M44"/>
  <c r="M40"/>
  <c r="M36"/>
  <c r="M32"/>
  <c r="M28"/>
  <c r="M24"/>
  <c r="M20"/>
  <c r="M16"/>
  <c r="M12"/>
  <c r="M8"/>
  <c r="M759"/>
  <c r="M680"/>
  <c r="M648"/>
  <c r="M632"/>
  <c r="M605"/>
  <c r="M589"/>
  <c r="M573"/>
  <c r="M557"/>
  <c r="M541"/>
  <c r="M525"/>
  <c r="M509"/>
  <c r="M493"/>
  <c r="M477"/>
  <c r="M461"/>
  <c r="M445"/>
  <c r="M429"/>
  <c r="M413"/>
  <c r="M405"/>
  <c r="M404"/>
  <c r="M396"/>
  <c r="M388"/>
  <c r="M380"/>
  <c r="M372"/>
  <c r="M364"/>
  <c r="M356"/>
  <c r="M348"/>
  <c r="M340"/>
  <c r="M332"/>
  <c r="M324"/>
  <c r="M316"/>
  <c r="M308"/>
  <c r="M300"/>
  <c r="M292"/>
  <c r="M284"/>
  <c r="M276"/>
  <c r="M268"/>
  <c r="M260"/>
  <c r="M257"/>
  <c r="M254"/>
  <c r="M251"/>
  <c r="M247"/>
  <c r="M243"/>
  <c r="M239"/>
  <c r="M235"/>
  <c r="M231"/>
  <c r="M227"/>
  <c r="M223"/>
  <c r="M219"/>
  <c r="M215"/>
  <c r="M211"/>
  <c r="M207"/>
  <c r="M193"/>
  <c r="M185"/>
  <c r="M177"/>
  <c r="M169"/>
  <c r="M161"/>
  <c r="M153"/>
  <c r="M145"/>
  <c r="M137"/>
  <c r="M129"/>
  <c r="M195"/>
  <c r="M187"/>
  <c r="M179"/>
  <c r="M171"/>
  <c r="M163"/>
  <c r="M155"/>
  <c r="M147"/>
  <c r="M139"/>
  <c r="M131"/>
  <c r="M197"/>
  <c r="M181"/>
  <c r="M165"/>
  <c r="M149"/>
  <c r="M133"/>
  <c r="M117"/>
  <c r="M109"/>
  <c r="M101"/>
  <c r="M93"/>
  <c r="M85"/>
  <c r="M77"/>
  <c r="M69"/>
  <c r="M61"/>
  <c r="M53"/>
  <c r="M45"/>
  <c r="M37"/>
  <c r="M29"/>
  <c r="M21"/>
  <c r="M199"/>
  <c r="M183"/>
  <c r="M167"/>
  <c r="M151"/>
  <c r="M135"/>
  <c r="M119"/>
  <c r="M111"/>
  <c r="M103"/>
  <c r="M95"/>
  <c r="M87"/>
  <c r="M79"/>
  <c r="M71"/>
  <c r="M63"/>
  <c r="M55"/>
  <c r="M47"/>
  <c r="M39"/>
  <c r="M31"/>
  <c r="M23"/>
  <c r="M15"/>
  <c r="M203"/>
  <c r="M173"/>
  <c r="M141"/>
  <c r="M127"/>
  <c r="M121"/>
  <c r="M105"/>
  <c r="M89"/>
  <c r="M73"/>
  <c r="M57"/>
  <c r="M41"/>
  <c r="M25"/>
  <c r="M17"/>
  <c r="M9"/>
  <c r="M175"/>
  <c r="M143"/>
  <c r="M115"/>
  <c r="M99"/>
  <c r="M83"/>
  <c r="M67"/>
  <c r="M51"/>
  <c r="M35"/>
  <c r="M189"/>
  <c r="M157"/>
  <c r="M113"/>
  <c r="M97"/>
  <c r="M81"/>
  <c r="M65"/>
  <c r="M49"/>
  <c r="M33"/>
  <c r="M13"/>
  <c r="M191"/>
  <c r="M159"/>
  <c r="M125"/>
  <c r="M123"/>
  <c r="M107"/>
  <c r="M91"/>
  <c r="M75"/>
  <c r="M59"/>
  <c r="M43"/>
  <c r="M27"/>
  <c r="M11"/>
  <c r="M19"/>
  <c r="M901"/>
  <c r="M842"/>
  <c r="M903"/>
  <c r="M891"/>
  <c r="M875"/>
  <c r="M859"/>
  <c r="M813"/>
  <c r="M809"/>
  <c r="M817"/>
  <c r="K32" i="11"/>
  <c r="L31" s="1"/>
  <c r="G18"/>
  <c r="G17"/>
  <c r="G16"/>
  <c r="T11"/>
  <c r="S11"/>
  <c r="C9"/>
  <c r="C8"/>
  <c r="C7"/>
  <c r="R5"/>
  <c r="P5"/>
  <c r="T4"/>
  <c r="R4"/>
  <c r="P4"/>
  <c r="L22" l="1"/>
  <c r="L23"/>
  <c r="M28"/>
  <c r="J28" s="1"/>
  <c r="L25"/>
  <c r="M31"/>
  <c r="L27"/>
  <c r="M23"/>
  <c r="O23" s="1"/>
  <c r="L30"/>
  <c r="N809" i="13"/>
  <c r="O809" s="1"/>
  <c r="N19"/>
  <c r="O19" s="1"/>
  <c r="N59"/>
  <c r="O59" s="1"/>
  <c r="N13"/>
  <c r="O13" s="1"/>
  <c r="N189"/>
  <c r="O189" s="1"/>
  <c r="N175"/>
  <c r="O175" s="1"/>
  <c r="N41"/>
  <c r="O41" s="1"/>
  <c r="N173"/>
  <c r="O173" s="1"/>
  <c r="N63"/>
  <c r="O63" s="1"/>
  <c r="N135"/>
  <c r="O135" s="1"/>
  <c r="N45"/>
  <c r="O45" s="1"/>
  <c r="N77"/>
  <c r="O77" s="1"/>
  <c r="N165"/>
  <c r="O165" s="1"/>
  <c r="N171"/>
  <c r="O171" s="1"/>
  <c r="N161"/>
  <c r="O161" s="1"/>
  <c r="O219"/>
  <c r="N219"/>
  <c r="O251"/>
  <c r="N251"/>
  <c r="N300"/>
  <c r="O300" s="1"/>
  <c r="N364"/>
  <c r="O364" s="1"/>
  <c r="N396"/>
  <c r="O396" s="1"/>
  <c r="N493"/>
  <c r="O493" s="1"/>
  <c r="N632"/>
  <c r="O632" s="1"/>
  <c r="O24"/>
  <c r="N24"/>
  <c r="O40"/>
  <c r="N40"/>
  <c r="O72"/>
  <c r="N72"/>
  <c r="O104"/>
  <c r="N104"/>
  <c r="O136"/>
  <c r="N136"/>
  <c r="O200"/>
  <c r="N200"/>
  <c r="N859"/>
  <c r="O859" s="1"/>
  <c r="N842"/>
  <c r="O842" s="1"/>
  <c r="N27"/>
  <c r="O27" s="1"/>
  <c r="N91"/>
  <c r="O91" s="1"/>
  <c r="N159"/>
  <c r="O159" s="1"/>
  <c r="N49"/>
  <c r="O49" s="1"/>
  <c r="N113"/>
  <c r="O113" s="1"/>
  <c r="N51"/>
  <c r="O51" s="1"/>
  <c r="N115"/>
  <c r="O115" s="1"/>
  <c r="N17"/>
  <c r="O17" s="1"/>
  <c r="N73"/>
  <c r="O73" s="1"/>
  <c r="N127"/>
  <c r="O127" s="1"/>
  <c r="N15"/>
  <c r="O15" s="1"/>
  <c r="N47"/>
  <c r="O47" s="1"/>
  <c r="N79"/>
  <c r="O79" s="1"/>
  <c r="N111"/>
  <c r="O111" s="1"/>
  <c r="N167"/>
  <c r="O167" s="1"/>
  <c r="N29"/>
  <c r="O29" s="1"/>
  <c r="N61"/>
  <c r="O61" s="1"/>
  <c r="N93"/>
  <c r="O93" s="1"/>
  <c r="N133"/>
  <c r="O133" s="1"/>
  <c r="N197"/>
  <c r="O197" s="1"/>
  <c r="N155"/>
  <c r="O155" s="1"/>
  <c r="N187"/>
  <c r="O187" s="1"/>
  <c r="N145"/>
  <c r="O145" s="1"/>
  <c r="N177"/>
  <c r="O177" s="1"/>
  <c r="O211"/>
  <c r="N211"/>
  <c r="O227"/>
  <c r="N227"/>
  <c r="O243"/>
  <c r="N243"/>
  <c r="O257"/>
  <c r="N257"/>
  <c r="N284"/>
  <c r="O284" s="1"/>
  <c r="N316"/>
  <c r="O316" s="1"/>
  <c r="N348"/>
  <c r="O348" s="1"/>
  <c r="N380"/>
  <c r="O380" s="1"/>
  <c r="N405"/>
  <c r="O405" s="1"/>
  <c r="N461"/>
  <c r="O461" s="1"/>
  <c r="N525"/>
  <c r="O525" s="1"/>
  <c r="N589"/>
  <c r="O589" s="1"/>
  <c r="N680"/>
  <c r="O680" s="1"/>
  <c r="O16"/>
  <c r="N16"/>
  <c r="O32"/>
  <c r="N32"/>
  <c r="O48"/>
  <c r="N48"/>
  <c r="O64"/>
  <c r="N64"/>
  <c r="O80"/>
  <c r="N80"/>
  <c r="O96"/>
  <c r="N96"/>
  <c r="O112"/>
  <c r="N112"/>
  <c r="O128"/>
  <c r="N128"/>
  <c r="O144"/>
  <c r="N144"/>
  <c r="O160"/>
  <c r="N160"/>
  <c r="O176"/>
  <c r="N176"/>
  <c r="O192"/>
  <c r="N192"/>
  <c r="O208"/>
  <c r="N208"/>
  <c r="O224"/>
  <c r="N224"/>
  <c r="O240"/>
  <c r="N240"/>
  <c r="O253"/>
  <c r="N253"/>
  <c r="N278"/>
  <c r="O278" s="1"/>
  <c r="N310"/>
  <c r="O310" s="1"/>
  <c r="N342"/>
  <c r="O342" s="1"/>
  <c r="N374"/>
  <c r="O374" s="1"/>
  <c r="N417"/>
  <c r="O417" s="1"/>
  <c r="N481"/>
  <c r="O481" s="1"/>
  <c r="N545"/>
  <c r="O545" s="1"/>
  <c r="N609"/>
  <c r="O609" s="1"/>
  <c r="N808"/>
  <c r="O808" s="1"/>
  <c r="N209"/>
  <c r="O209" s="1"/>
  <c r="N225"/>
  <c r="O225" s="1"/>
  <c r="N241"/>
  <c r="O241" s="1"/>
  <c r="O265"/>
  <c r="N265"/>
  <c r="N296"/>
  <c r="O296" s="1"/>
  <c r="N328"/>
  <c r="O328" s="1"/>
  <c r="N360"/>
  <c r="O360" s="1"/>
  <c r="N392"/>
  <c r="O392" s="1"/>
  <c r="N437"/>
  <c r="O437" s="1"/>
  <c r="N501"/>
  <c r="O501" s="1"/>
  <c r="N565"/>
  <c r="O565" s="1"/>
  <c r="N626"/>
  <c r="O626" s="1"/>
  <c r="N727"/>
  <c r="O727" s="1"/>
  <c r="O14"/>
  <c r="N14"/>
  <c r="O30"/>
  <c r="N30"/>
  <c r="O46"/>
  <c r="N46"/>
  <c r="O62"/>
  <c r="N62"/>
  <c r="O78"/>
  <c r="N78"/>
  <c r="O94"/>
  <c r="N94"/>
  <c r="O110"/>
  <c r="N110"/>
  <c r="O126"/>
  <c r="N126"/>
  <c r="O142"/>
  <c r="N142"/>
  <c r="O158"/>
  <c r="N158"/>
  <c r="O174"/>
  <c r="N174"/>
  <c r="O190"/>
  <c r="N190"/>
  <c r="O206"/>
  <c r="N206"/>
  <c r="O222"/>
  <c r="N222"/>
  <c r="O238"/>
  <c r="N238"/>
  <c r="N258"/>
  <c r="O258" s="1"/>
  <c r="N282"/>
  <c r="O282" s="1"/>
  <c r="N314"/>
  <c r="O314" s="1"/>
  <c r="N346"/>
  <c r="O346" s="1"/>
  <c r="N378"/>
  <c r="O378" s="1"/>
  <c r="N425"/>
  <c r="O425" s="1"/>
  <c r="N489"/>
  <c r="O489" s="1"/>
  <c r="N553"/>
  <c r="O553" s="1"/>
  <c r="O629"/>
  <c r="N629"/>
  <c r="N743"/>
  <c r="O743" s="1"/>
  <c r="O267"/>
  <c r="N267"/>
  <c r="O283"/>
  <c r="N283"/>
  <c r="O299"/>
  <c r="N299"/>
  <c r="O315"/>
  <c r="N315"/>
  <c r="O331"/>
  <c r="N331"/>
  <c r="O347"/>
  <c r="N347"/>
  <c r="O363"/>
  <c r="N363"/>
  <c r="O379"/>
  <c r="N379"/>
  <c r="O395"/>
  <c r="N395"/>
  <c r="N411"/>
  <c r="O411" s="1"/>
  <c r="N443"/>
  <c r="O443" s="1"/>
  <c r="N475"/>
  <c r="O475" s="1"/>
  <c r="N507"/>
  <c r="O507" s="1"/>
  <c r="N539"/>
  <c r="O539" s="1"/>
  <c r="N571"/>
  <c r="O571" s="1"/>
  <c r="N603"/>
  <c r="O603" s="1"/>
  <c r="N644"/>
  <c r="O644" s="1"/>
  <c r="N709"/>
  <c r="O709" s="1"/>
  <c r="N849"/>
  <c r="O849" s="1"/>
  <c r="O277"/>
  <c r="N277"/>
  <c r="O293"/>
  <c r="N293"/>
  <c r="O309"/>
  <c r="N309"/>
  <c r="O325"/>
  <c r="N325"/>
  <c r="O341"/>
  <c r="N341"/>
  <c r="O357"/>
  <c r="N357"/>
  <c r="O373"/>
  <c r="N373"/>
  <c r="O389"/>
  <c r="N389"/>
  <c r="O407"/>
  <c r="N407"/>
  <c r="N439"/>
  <c r="O439" s="1"/>
  <c r="N471"/>
  <c r="O471" s="1"/>
  <c r="N503"/>
  <c r="O503" s="1"/>
  <c r="N535"/>
  <c r="O535" s="1"/>
  <c r="N567"/>
  <c r="O567" s="1"/>
  <c r="N599"/>
  <c r="O599" s="1"/>
  <c r="N624"/>
  <c r="O624" s="1"/>
  <c r="N684"/>
  <c r="O684" s="1"/>
  <c r="N767"/>
  <c r="O767" s="1"/>
  <c r="O416"/>
  <c r="N416"/>
  <c r="O432"/>
  <c r="N432"/>
  <c r="O448"/>
  <c r="N448"/>
  <c r="O464"/>
  <c r="N464"/>
  <c r="O480"/>
  <c r="N480"/>
  <c r="O496"/>
  <c r="N496"/>
  <c r="O512"/>
  <c r="N512"/>
  <c r="O528"/>
  <c r="N528"/>
  <c r="O544"/>
  <c r="N544"/>
  <c r="O560"/>
  <c r="N560"/>
  <c r="O576"/>
  <c r="N576"/>
  <c r="O592"/>
  <c r="N592"/>
  <c r="O608"/>
  <c r="N608"/>
  <c r="O620"/>
  <c r="N620"/>
  <c r="N646"/>
  <c r="O646" s="1"/>
  <c r="N678"/>
  <c r="O678" s="1"/>
  <c r="N707"/>
  <c r="O707" s="1"/>
  <c r="N771"/>
  <c r="O771" s="1"/>
  <c r="N825"/>
  <c r="O825" s="1"/>
  <c r="O414"/>
  <c r="N414"/>
  <c r="O430"/>
  <c r="N430"/>
  <c r="O446"/>
  <c r="N446"/>
  <c r="O462"/>
  <c r="N462"/>
  <c r="O478"/>
  <c r="N478"/>
  <c r="O494"/>
  <c r="N494"/>
  <c r="O510"/>
  <c r="N510"/>
  <c r="O526"/>
  <c r="N526"/>
  <c r="O542"/>
  <c r="N542"/>
  <c r="O558"/>
  <c r="N558"/>
  <c r="O574"/>
  <c r="N574"/>
  <c r="O590"/>
  <c r="N590"/>
  <c r="O606"/>
  <c r="N606"/>
  <c r="O625"/>
  <c r="N625"/>
  <c r="N658"/>
  <c r="O658" s="1"/>
  <c r="N690"/>
  <c r="O690" s="1"/>
  <c r="N731"/>
  <c r="O731" s="1"/>
  <c r="N804"/>
  <c r="O804" s="1"/>
  <c r="N627"/>
  <c r="O627" s="1"/>
  <c r="O643"/>
  <c r="N643"/>
  <c r="O659"/>
  <c r="N659"/>
  <c r="O675"/>
  <c r="N675"/>
  <c r="O691"/>
  <c r="N691"/>
  <c r="N713"/>
  <c r="O713" s="1"/>
  <c r="N733"/>
  <c r="O733" s="1"/>
  <c r="N765"/>
  <c r="O765" s="1"/>
  <c r="N802"/>
  <c r="O802" s="1"/>
  <c r="N845"/>
  <c r="O845" s="1"/>
  <c r="O637"/>
  <c r="N637"/>
  <c r="O653"/>
  <c r="N653"/>
  <c r="O669"/>
  <c r="N669"/>
  <c r="O685"/>
  <c r="N685"/>
  <c r="O701"/>
  <c r="N701"/>
  <c r="N721"/>
  <c r="O721" s="1"/>
  <c r="N745"/>
  <c r="O745" s="1"/>
  <c r="N777"/>
  <c r="O777" s="1"/>
  <c r="N806"/>
  <c r="O806" s="1"/>
  <c r="N853"/>
  <c r="O853" s="1"/>
  <c r="O978"/>
  <c r="N978"/>
  <c r="N718"/>
  <c r="O718" s="1"/>
  <c r="O734"/>
  <c r="N734"/>
  <c r="O750"/>
  <c r="N750"/>
  <c r="O766"/>
  <c r="N766"/>
  <c r="O782"/>
  <c r="N782"/>
  <c r="N831"/>
  <c r="O831" s="1"/>
  <c r="N880"/>
  <c r="O880" s="1"/>
  <c r="O728"/>
  <c r="N728"/>
  <c r="O744"/>
  <c r="N744"/>
  <c r="O760"/>
  <c r="N760"/>
  <c r="O776"/>
  <c r="N776"/>
  <c r="O792"/>
  <c r="N792"/>
  <c r="N843"/>
  <c r="O843" s="1"/>
  <c r="O928"/>
  <c r="N928"/>
  <c r="N878"/>
  <c r="O878" s="1"/>
  <c r="O912"/>
  <c r="N912"/>
  <c r="N874"/>
  <c r="O874" s="1"/>
  <c r="O932"/>
  <c r="N932"/>
  <c r="O923"/>
  <c r="N923"/>
  <c r="O972"/>
  <c r="N972"/>
  <c r="O904"/>
  <c r="N904"/>
  <c r="O940"/>
  <c r="N940"/>
  <c r="O919"/>
  <c r="N919"/>
  <c r="O955"/>
  <c r="N955"/>
  <c r="N913"/>
  <c r="O913" s="1"/>
  <c r="N929"/>
  <c r="O929" s="1"/>
  <c r="N945"/>
  <c r="O945" s="1"/>
  <c r="N963"/>
  <c r="O963" s="1"/>
  <c r="O1011"/>
  <c r="N1011"/>
  <c r="O922"/>
  <c r="N922"/>
  <c r="O938"/>
  <c r="N938"/>
  <c r="O956"/>
  <c r="N956"/>
  <c r="O1010"/>
  <c r="N1010"/>
  <c r="N976"/>
  <c r="O976" s="1"/>
  <c r="O998"/>
  <c r="N998"/>
  <c r="O954"/>
  <c r="N954"/>
  <c r="N970"/>
  <c r="O970" s="1"/>
  <c r="O995"/>
  <c r="N995"/>
  <c r="N1000"/>
  <c r="O1000" s="1"/>
  <c r="O981"/>
  <c r="N981"/>
  <c r="O997"/>
  <c r="N997"/>
  <c r="O1013"/>
  <c r="N1013"/>
  <c r="N877"/>
  <c r="O877" s="1"/>
  <c r="N861"/>
  <c r="O861" s="1"/>
  <c r="N873"/>
  <c r="O873"/>
  <c r="N906"/>
  <c r="O906"/>
  <c r="N803"/>
  <c r="O803"/>
  <c r="N828"/>
  <c r="O828"/>
  <c r="N857"/>
  <c r="O857"/>
  <c r="N1016"/>
  <c r="O1016" s="1"/>
  <c r="N850"/>
  <c r="O850" s="1"/>
  <c r="N817"/>
  <c r="O817" s="1"/>
  <c r="N875"/>
  <c r="O875" s="1"/>
  <c r="N901"/>
  <c r="O901" s="1"/>
  <c r="N43"/>
  <c r="O43" s="1"/>
  <c r="N107"/>
  <c r="O107" s="1"/>
  <c r="N191"/>
  <c r="O191" s="1"/>
  <c r="N65"/>
  <c r="O65" s="1"/>
  <c r="N157"/>
  <c r="O157" s="1"/>
  <c r="N67"/>
  <c r="O67" s="1"/>
  <c r="N143"/>
  <c r="O143" s="1"/>
  <c r="N25"/>
  <c r="O25" s="1"/>
  <c r="N89"/>
  <c r="O89" s="1"/>
  <c r="N141"/>
  <c r="O141" s="1"/>
  <c r="N23"/>
  <c r="O23" s="1"/>
  <c r="N55"/>
  <c r="O55" s="1"/>
  <c r="N87"/>
  <c r="O87" s="1"/>
  <c r="N119"/>
  <c r="O119" s="1"/>
  <c r="N183"/>
  <c r="O183" s="1"/>
  <c r="N37"/>
  <c r="O37" s="1"/>
  <c r="N69"/>
  <c r="O69" s="1"/>
  <c r="N101"/>
  <c r="O101" s="1"/>
  <c r="N149"/>
  <c r="O149" s="1"/>
  <c r="N131"/>
  <c r="O131" s="1"/>
  <c r="N163"/>
  <c r="O163" s="1"/>
  <c r="N195"/>
  <c r="O195" s="1"/>
  <c r="N153"/>
  <c r="O153" s="1"/>
  <c r="N185"/>
  <c r="O185" s="1"/>
  <c r="O215"/>
  <c r="N215"/>
  <c r="O231"/>
  <c r="N231"/>
  <c r="O247"/>
  <c r="N247"/>
  <c r="O260"/>
  <c r="N260"/>
  <c r="N292"/>
  <c r="O292" s="1"/>
  <c r="N324"/>
  <c r="O324" s="1"/>
  <c r="N356"/>
  <c r="O356" s="1"/>
  <c r="N388"/>
  <c r="O388" s="1"/>
  <c r="N413"/>
  <c r="O413" s="1"/>
  <c r="N477"/>
  <c r="O477" s="1"/>
  <c r="N541"/>
  <c r="O541" s="1"/>
  <c r="N605"/>
  <c r="O605" s="1"/>
  <c r="N759"/>
  <c r="O759" s="1"/>
  <c r="O20"/>
  <c r="N20"/>
  <c r="O36"/>
  <c r="N36"/>
  <c r="O52"/>
  <c r="N52"/>
  <c r="O68"/>
  <c r="N68"/>
  <c r="O84"/>
  <c r="N84"/>
  <c r="O100"/>
  <c r="N100"/>
  <c r="O116"/>
  <c r="N116"/>
  <c r="O132"/>
  <c r="N132"/>
  <c r="O148"/>
  <c r="N148"/>
  <c r="O164"/>
  <c r="N164"/>
  <c r="O180"/>
  <c r="N180"/>
  <c r="O196"/>
  <c r="N196"/>
  <c r="O212"/>
  <c r="N212"/>
  <c r="O228"/>
  <c r="N228"/>
  <c r="O244"/>
  <c r="N244"/>
  <c r="O256"/>
  <c r="N256"/>
  <c r="N286"/>
  <c r="O286" s="1"/>
  <c r="N318"/>
  <c r="O318" s="1"/>
  <c r="N350"/>
  <c r="O350" s="1"/>
  <c r="N382"/>
  <c r="O382" s="1"/>
  <c r="N433"/>
  <c r="O433" s="1"/>
  <c r="N497"/>
  <c r="O497" s="1"/>
  <c r="N561"/>
  <c r="O561" s="1"/>
  <c r="N656"/>
  <c r="O656" s="1"/>
  <c r="N833"/>
  <c r="O833" s="1"/>
  <c r="N213"/>
  <c r="O213" s="1"/>
  <c r="N229"/>
  <c r="O229" s="1"/>
  <c r="N245"/>
  <c r="O245" s="1"/>
  <c r="N272"/>
  <c r="O272" s="1"/>
  <c r="N304"/>
  <c r="O304" s="1"/>
  <c r="N336"/>
  <c r="O336" s="1"/>
  <c r="N368"/>
  <c r="O368" s="1"/>
  <c r="N400"/>
  <c r="O400" s="1"/>
  <c r="N453"/>
  <c r="O453" s="1"/>
  <c r="N517"/>
  <c r="O517" s="1"/>
  <c r="N581"/>
  <c r="O581" s="1"/>
  <c r="N664"/>
  <c r="O664" s="1"/>
  <c r="N791"/>
  <c r="O791" s="1"/>
  <c r="O18"/>
  <c r="N18"/>
  <c r="O34"/>
  <c r="N34"/>
  <c r="O50"/>
  <c r="N50"/>
  <c r="O66"/>
  <c r="N66"/>
  <c r="O82"/>
  <c r="N82"/>
  <c r="O98"/>
  <c r="N98"/>
  <c r="O114"/>
  <c r="N114"/>
  <c r="O130"/>
  <c r="N130"/>
  <c r="O146"/>
  <c r="N146"/>
  <c r="O162"/>
  <c r="N162"/>
  <c r="O178"/>
  <c r="N178"/>
  <c r="O194"/>
  <c r="N194"/>
  <c r="O210"/>
  <c r="N210"/>
  <c r="O226"/>
  <c r="N226"/>
  <c r="O242"/>
  <c r="N242"/>
  <c r="O261"/>
  <c r="N261"/>
  <c r="N290"/>
  <c r="O290" s="1"/>
  <c r="N322"/>
  <c r="O322" s="1"/>
  <c r="N354"/>
  <c r="O354" s="1"/>
  <c r="N386"/>
  <c r="O386" s="1"/>
  <c r="N441"/>
  <c r="O441" s="1"/>
  <c r="N505"/>
  <c r="O505" s="1"/>
  <c r="N569"/>
  <c r="O569" s="1"/>
  <c r="N640"/>
  <c r="O640" s="1"/>
  <c r="N255"/>
  <c r="O255" s="1"/>
  <c r="O271"/>
  <c r="N271"/>
  <c r="O287"/>
  <c r="N287"/>
  <c r="O303"/>
  <c r="N303"/>
  <c r="O319"/>
  <c r="N319"/>
  <c r="O335"/>
  <c r="N335"/>
  <c r="O351"/>
  <c r="N351"/>
  <c r="O367"/>
  <c r="N367"/>
  <c r="O383"/>
  <c r="N383"/>
  <c r="O399"/>
  <c r="N399"/>
  <c r="N419"/>
  <c r="O419" s="1"/>
  <c r="N451"/>
  <c r="O451" s="1"/>
  <c r="N483"/>
  <c r="O483" s="1"/>
  <c r="N515"/>
  <c r="O515" s="1"/>
  <c r="N547"/>
  <c r="O547" s="1"/>
  <c r="N579"/>
  <c r="O579" s="1"/>
  <c r="N611"/>
  <c r="O611" s="1"/>
  <c r="N660"/>
  <c r="O660" s="1"/>
  <c r="N751"/>
  <c r="O751" s="1"/>
  <c r="N892"/>
  <c r="O892" s="1"/>
  <c r="O281"/>
  <c r="N281"/>
  <c r="O297"/>
  <c r="N297"/>
  <c r="O313"/>
  <c r="N313"/>
  <c r="O329"/>
  <c r="N329"/>
  <c r="O345"/>
  <c r="N345"/>
  <c r="O361"/>
  <c r="N361"/>
  <c r="O377"/>
  <c r="N377"/>
  <c r="O393"/>
  <c r="N393"/>
  <c r="N415"/>
  <c r="O415" s="1"/>
  <c r="N447"/>
  <c r="O447" s="1"/>
  <c r="N479"/>
  <c r="O479" s="1"/>
  <c r="N511"/>
  <c r="O511" s="1"/>
  <c r="N543"/>
  <c r="O543" s="1"/>
  <c r="N575"/>
  <c r="O575" s="1"/>
  <c r="N607"/>
  <c r="O607" s="1"/>
  <c r="N636"/>
  <c r="O636" s="1"/>
  <c r="N700"/>
  <c r="O700" s="1"/>
  <c r="N816"/>
  <c r="O816" s="1"/>
  <c r="O420"/>
  <c r="N420"/>
  <c r="O436"/>
  <c r="N436"/>
  <c r="O452"/>
  <c r="N452"/>
  <c r="O468"/>
  <c r="N468"/>
  <c r="O484"/>
  <c r="N484"/>
  <c r="O500"/>
  <c r="N500"/>
  <c r="O516"/>
  <c r="N516"/>
  <c r="O532"/>
  <c r="N532"/>
  <c r="O548"/>
  <c r="N548"/>
  <c r="O564"/>
  <c r="N564"/>
  <c r="O580"/>
  <c r="N580"/>
  <c r="O596"/>
  <c r="N596"/>
  <c r="O612"/>
  <c r="N612"/>
  <c r="N630"/>
  <c r="O630" s="1"/>
  <c r="N654"/>
  <c r="O654" s="1"/>
  <c r="N686"/>
  <c r="O686" s="1"/>
  <c r="O720"/>
  <c r="N720"/>
  <c r="N787"/>
  <c r="O787" s="1"/>
  <c r="N876"/>
  <c r="O876" s="1"/>
  <c r="O418"/>
  <c r="N418"/>
  <c r="O434"/>
  <c r="N434"/>
  <c r="O450"/>
  <c r="N450"/>
  <c r="O466"/>
  <c r="N466"/>
  <c r="O482"/>
  <c r="N482"/>
  <c r="O498"/>
  <c r="N498"/>
  <c r="O514"/>
  <c r="N514"/>
  <c r="O530"/>
  <c r="N530"/>
  <c r="O546"/>
  <c r="N546"/>
  <c r="O562"/>
  <c r="N562"/>
  <c r="O578"/>
  <c r="N578"/>
  <c r="O594"/>
  <c r="N594"/>
  <c r="O610"/>
  <c r="N610"/>
  <c r="O628"/>
  <c r="N628"/>
  <c r="N666"/>
  <c r="O666" s="1"/>
  <c r="N698"/>
  <c r="O698" s="1"/>
  <c r="N747"/>
  <c r="O747" s="1"/>
  <c r="N841"/>
  <c r="O841" s="1"/>
  <c r="O631"/>
  <c r="N631"/>
  <c r="O647"/>
  <c r="N647"/>
  <c r="O663"/>
  <c r="N663"/>
  <c r="O679"/>
  <c r="N679"/>
  <c r="O695"/>
  <c r="N695"/>
  <c r="O716"/>
  <c r="N716"/>
  <c r="N741"/>
  <c r="O741" s="1"/>
  <c r="N773"/>
  <c r="O773" s="1"/>
  <c r="N810"/>
  <c r="O810" s="1"/>
  <c r="N868"/>
  <c r="O868" s="1"/>
  <c r="O641"/>
  <c r="N641"/>
  <c r="O657"/>
  <c r="N657"/>
  <c r="O673"/>
  <c r="N673"/>
  <c r="O689"/>
  <c r="N689"/>
  <c r="N705"/>
  <c r="O705" s="1"/>
  <c r="O724"/>
  <c r="N724"/>
  <c r="N753"/>
  <c r="O753" s="1"/>
  <c r="N785"/>
  <c r="O785" s="1"/>
  <c r="N814"/>
  <c r="O814" s="1"/>
  <c r="N856"/>
  <c r="O856" s="1"/>
  <c r="O706"/>
  <c r="N706"/>
  <c r="O722"/>
  <c r="N722"/>
  <c r="O738"/>
  <c r="N738"/>
  <c r="O754"/>
  <c r="N754"/>
  <c r="O770"/>
  <c r="N770"/>
  <c r="O786"/>
  <c r="N786"/>
  <c r="N839"/>
  <c r="O839" s="1"/>
  <c r="N896"/>
  <c r="O896" s="1"/>
  <c r="O732"/>
  <c r="N732"/>
  <c r="O748"/>
  <c r="N748"/>
  <c r="O764"/>
  <c r="N764"/>
  <c r="O780"/>
  <c r="N780"/>
  <c r="N819"/>
  <c r="O819" s="1"/>
  <c r="N851"/>
  <c r="O851" s="1"/>
  <c r="O947"/>
  <c r="N947"/>
  <c r="N886"/>
  <c r="O886" s="1"/>
  <c r="O931"/>
  <c r="N931"/>
  <c r="N882"/>
  <c r="O882" s="1"/>
  <c r="O944"/>
  <c r="N944"/>
  <c r="O924"/>
  <c r="N924"/>
  <c r="N988"/>
  <c r="O988" s="1"/>
  <c r="O908"/>
  <c r="N908"/>
  <c r="O951"/>
  <c r="N951"/>
  <c r="O927"/>
  <c r="N927"/>
  <c r="O975"/>
  <c r="N975"/>
  <c r="N917"/>
  <c r="O917" s="1"/>
  <c r="N933"/>
  <c r="O933" s="1"/>
  <c r="N949"/>
  <c r="O949" s="1"/>
  <c r="O967"/>
  <c r="N967"/>
  <c r="N910"/>
  <c r="O910" s="1"/>
  <c r="N926"/>
  <c r="O926" s="1"/>
  <c r="N942"/>
  <c r="O942" s="1"/>
  <c r="N959"/>
  <c r="O959" s="1"/>
  <c r="N965"/>
  <c r="O965" s="1"/>
  <c r="N980"/>
  <c r="O980" s="1"/>
  <c r="O1006"/>
  <c r="N1006"/>
  <c r="O958"/>
  <c r="N958"/>
  <c r="O977"/>
  <c r="N977"/>
  <c r="O999"/>
  <c r="N999"/>
  <c r="N1004"/>
  <c r="O1004" s="1"/>
  <c r="N985"/>
  <c r="O985" s="1"/>
  <c r="N1001"/>
  <c r="O1001" s="1"/>
  <c r="N834"/>
  <c r="O834" s="1"/>
  <c r="N795"/>
  <c r="O795" s="1"/>
  <c r="N820"/>
  <c r="O820" s="1"/>
  <c r="N855"/>
  <c r="O855"/>
  <c r="N807"/>
  <c r="O807"/>
  <c r="N822"/>
  <c r="O822"/>
  <c r="N844"/>
  <c r="O844"/>
  <c r="N889"/>
  <c r="O889"/>
  <c r="N863"/>
  <c r="O863"/>
  <c r="N801"/>
  <c r="O801"/>
  <c r="N799"/>
  <c r="O799"/>
  <c r="N891"/>
  <c r="O891"/>
  <c r="N123"/>
  <c r="O123"/>
  <c r="N81"/>
  <c r="O81"/>
  <c r="N83"/>
  <c r="O83"/>
  <c r="N105"/>
  <c r="O105"/>
  <c r="N31"/>
  <c r="O31"/>
  <c r="N95"/>
  <c r="O95"/>
  <c r="N199"/>
  <c r="O199"/>
  <c r="N109"/>
  <c r="O109"/>
  <c r="N139"/>
  <c r="O139"/>
  <c r="N129"/>
  <c r="O129"/>
  <c r="N193"/>
  <c r="O193"/>
  <c r="N235"/>
  <c r="O235" s="1"/>
  <c r="N268"/>
  <c r="O268"/>
  <c r="N332"/>
  <c r="O332"/>
  <c r="N429"/>
  <c r="O429"/>
  <c r="N557"/>
  <c r="O557"/>
  <c r="N8"/>
  <c r="O8" s="1"/>
  <c r="N56"/>
  <c r="O56" s="1"/>
  <c r="N88"/>
  <c r="O88" s="1"/>
  <c r="N120"/>
  <c r="O120" s="1"/>
  <c r="N152"/>
  <c r="O152" s="1"/>
  <c r="N168"/>
  <c r="O168" s="1"/>
  <c r="N184"/>
  <c r="O184" s="1"/>
  <c r="N216"/>
  <c r="O216" s="1"/>
  <c r="N232"/>
  <c r="O232" s="1"/>
  <c r="N248"/>
  <c r="O248" s="1"/>
  <c r="N266"/>
  <c r="O266"/>
  <c r="N294"/>
  <c r="O294"/>
  <c r="N326"/>
  <c r="O326"/>
  <c r="N358"/>
  <c r="O358"/>
  <c r="N390"/>
  <c r="O390"/>
  <c r="N449"/>
  <c r="O449"/>
  <c r="N513"/>
  <c r="O513"/>
  <c r="N577"/>
  <c r="O577"/>
  <c r="N688"/>
  <c r="O688"/>
  <c r="N201"/>
  <c r="O201"/>
  <c r="N217"/>
  <c r="O217"/>
  <c r="N233"/>
  <c r="O233"/>
  <c r="N249"/>
  <c r="O249"/>
  <c r="N280"/>
  <c r="O280"/>
  <c r="N312"/>
  <c r="O312"/>
  <c r="N344"/>
  <c r="O344"/>
  <c r="N376"/>
  <c r="O376"/>
  <c r="N408"/>
  <c r="O408" s="1"/>
  <c r="N469"/>
  <c r="O469"/>
  <c r="N533"/>
  <c r="O533"/>
  <c r="N597"/>
  <c r="O597"/>
  <c r="N696"/>
  <c r="O696"/>
  <c r="N860"/>
  <c r="O860"/>
  <c r="N22"/>
  <c r="O22" s="1"/>
  <c r="N38"/>
  <c r="O38" s="1"/>
  <c r="N54"/>
  <c r="O54" s="1"/>
  <c r="N70"/>
  <c r="O70" s="1"/>
  <c r="N86"/>
  <c r="O86" s="1"/>
  <c r="N102"/>
  <c r="O102" s="1"/>
  <c r="N118"/>
  <c r="O118" s="1"/>
  <c r="N134"/>
  <c r="O134" s="1"/>
  <c r="N150"/>
  <c r="O150" s="1"/>
  <c r="N166"/>
  <c r="O166" s="1"/>
  <c r="N182"/>
  <c r="O182" s="1"/>
  <c r="N198"/>
  <c r="O198" s="1"/>
  <c r="N214"/>
  <c r="O214" s="1"/>
  <c r="N230"/>
  <c r="O230" s="1"/>
  <c r="N246"/>
  <c r="O246" s="1"/>
  <c r="N264"/>
  <c r="O264" s="1"/>
  <c r="N298"/>
  <c r="O298"/>
  <c r="N330"/>
  <c r="O330"/>
  <c r="N362"/>
  <c r="O362"/>
  <c r="N394"/>
  <c r="O394"/>
  <c r="N457"/>
  <c r="O457"/>
  <c r="N521"/>
  <c r="O521"/>
  <c r="N585"/>
  <c r="O585"/>
  <c r="N672"/>
  <c r="O672"/>
  <c r="N259"/>
  <c r="O259" s="1"/>
  <c r="N275"/>
  <c r="O275" s="1"/>
  <c r="N291"/>
  <c r="O291" s="1"/>
  <c r="N307"/>
  <c r="O307" s="1"/>
  <c r="N323"/>
  <c r="O323" s="1"/>
  <c r="N339"/>
  <c r="O339" s="1"/>
  <c r="N355"/>
  <c r="O355" s="1"/>
  <c r="N371"/>
  <c r="O371" s="1"/>
  <c r="N387"/>
  <c r="O387" s="1"/>
  <c r="N403"/>
  <c r="O403" s="1"/>
  <c r="N427"/>
  <c r="O427"/>
  <c r="N459"/>
  <c r="O459"/>
  <c r="N491"/>
  <c r="O491"/>
  <c r="N523"/>
  <c r="O523"/>
  <c r="N555"/>
  <c r="O555"/>
  <c r="N587"/>
  <c r="O587"/>
  <c r="N621"/>
  <c r="O621" s="1"/>
  <c r="N676"/>
  <c r="O676"/>
  <c r="N783"/>
  <c r="O783"/>
  <c r="N269"/>
  <c r="O269" s="1"/>
  <c r="N285"/>
  <c r="O285" s="1"/>
  <c r="N301"/>
  <c r="O301" s="1"/>
  <c r="N317"/>
  <c r="O317" s="1"/>
  <c r="N333"/>
  <c r="O333" s="1"/>
  <c r="N349"/>
  <c r="O349" s="1"/>
  <c r="N365"/>
  <c r="O365" s="1"/>
  <c r="N381"/>
  <c r="O381" s="1"/>
  <c r="N397"/>
  <c r="O397" s="1"/>
  <c r="N423"/>
  <c r="O423"/>
  <c r="N455"/>
  <c r="O455"/>
  <c r="N487"/>
  <c r="O487"/>
  <c r="N519"/>
  <c r="O519"/>
  <c r="N551"/>
  <c r="O551"/>
  <c r="N583"/>
  <c r="O583"/>
  <c r="N615"/>
  <c r="O615"/>
  <c r="N652"/>
  <c r="O652"/>
  <c r="N715"/>
  <c r="O715"/>
  <c r="N984"/>
  <c r="O984"/>
  <c r="N424"/>
  <c r="O424" s="1"/>
  <c r="N440"/>
  <c r="O440" s="1"/>
  <c r="N456"/>
  <c r="O456" s="1"/>
  <c r="N472"/>
  <c r="O472" s="1"/>
  <c r="N488"/>
  <c r="O488" s="1"/>
  <c r="N504"/>
  <c r="O504" s="1"/>
  <c r="N520"/>
  <c r="O520" s="1"/>
  <c r="N536"/>
  <c r="O536" s="1"/>
  <c r="N552"/>
  <c r="O552" s="1"/>
  <c r="N568"/>
  <c r="O568" s="1"/>
  <c r="N584"/>
  <c r="O584" s="1"/>
  <c r="N600"/>
  <c r="O600" s="1"/>
  <c r="N616"/>
  <c r="O616" s="1"/>
  <c r="N633"/>
  <c r="O633" s="1"/>
  <c r="N662"/>
  <c r="O662"/>
  <c r="N694"/>
  <c r="O694"/>
  <c r="N739"/>
  <c r="O739"/>
  <c r="N796"/>
  <c r="O796"/>
  <c r="N406"/>
  <c r="O406"/>
  <c r="N422"/>
  <c r="O422" s="1"/>
  <c r="N438"/>
  <c r="O438" s="1"/>
  <c r="N454"/>
  <c r="O454" s="1"/>
  <c r="N470"/>
  <c r="O470" s="1"/>
  <c r="N486"/>
  <c r="O486" s="1"/>
  <c r="N502"/>
  <c r="O502" s="1"/>
  <c r="N518"/>
  <c r="O518" s="1"/>
  <c r="N534"/>
  <c r="O534" s="1"/>
  <c r="N550"/>
  <c r="O550" s="1"/>
  <c r="N566"/>
  <c r="O566" s="1"/>
  <c r="N582"/>
  <c r="O582" s="1"/>
  <c r="N598"/>
  <c r="O598" s="1"/>
  <c r="N614"/>
  <c r="O614" s="1"/>
  <c r="N642"/>
  <c r="O642"/>
  <c r="N674"/>
  <c r="O674"/>
  <c r="N717"/>
  <c r="O717"/>
  <c r="N763"/>
  <c r="O763"/>
  <c r="N619"/>
  <c r="O619"/>
  <c r="N635"/>
  <c r="O635"/>
  <c r="N651"/>
  <c r="O651" s="1"/>
  <c r="N667"/>
  <c r="O667" s="1"/>
  <c r="N683"/>
  <c r="O683" s="1"/>
  <c r="N699"/>
  <c r="O699" s="1"/>
  <c r="N719"/>
  <c r="O719" s="1"/>
  <c r="N749"/>
  <c r="O749"/>
  <c r="N781"/>
  <c r="O781"/>
  <c r="N818"/>
  <c r="O818"/>
  <c r="N900"/>
  <c r="O900"/>
  <c r="N645"/>
  <c r="O645" s="1"/>
  <c r="N661"/>
  <c r="O661" s="1"/>
  <c r="N677"/>
  <c r="O677" s="1"/>
  <c r="N693"/>
  <c r="O693" s="1"/>
  <c r="N708"/>
  <c r="O708" s="1"/>
  <c r="N729"/>
  <c r="O729"/>
  <c r="N761"/>
  <c r="O761"/>
  <c r="N793"/>
  <c r="O793"/>
  <c r="N821"/>
  <c r="O821"/>
  <c r="N884"/>
  <c r="O884"/>
  <c r="N710"/>
  <c r="O710"/>
  <c r="N726"/>
  <c r="O726" s="1"/>
  <c r="N742"/>
  <c r="O742" s="1"/>
  <c r="N758"/>
  <c r="O758" s="1"/>
  <c r="N774"/>
  <c r="O774" s="1"/>
  <c r="N790"/>
  <c r="O790" s="1"/>
  <c r="N847"/>
  <c r="O847"/>
  <c r="N916"/>
  <c r="O916" s="1"/>
  <c r="N736"/>
  <c r="O736" s="1"/>
  <c r="N752"/>
  <c r="O752" s="1"/>
  <c r="N768"/>
  <c r="O768" s="1"/>
  <c r="N784"/>
  <c r="O784" s="1"/>
  <c r="N827"/>
  <c r="O827"/>
  <c r="N872"/>
  <c r="O872"/>
  <c r="N862"/>
  <c r="O862"/>
  <c r="N894"/>
  <c r="O894"/>
  <c r="N858"/>
  <c r="O858"/>
  <c r="N890"/>
  <c r="O890"/>
  <c r="N961"/>
  <c r="O961"/>
  <c r="N936"/>
  <c r="O936" s="1"/>
  <c r="N994"/>
  <c r="O994" s="1"/>
  <c r="N920"/>
  <c r="O920" s="1"/>
  <c r="N971"/>
  <c r="O971" s="1"/>
  <c r="N935"/>
  <c r="O935" s="1"/>
  <c r="N990"/>
  <c r="O990" s="1"/>
  <c r="N921"/>
  <c r="O921"/>
  <c r="N937"/>
  <c r="O937"/>
  <c r="N957"/>
  <c r="O957"/>
  <c r="N979"/>
  <c r="O979" s="1"/>
  <c r="N914"/>
  <c r="O914"/>
  <c r="N930"/>
  <c r="O930"/>
  <c r="N946"/>
  <c r="O946"/>
  <c r="N968"/>
  <c r="O968" s="1"/>
  <c r="N969"/>
  <c r="O969"/>
  <c r="N983"/>
  <c r="O983" s="1"/>
  <c r="N1014"/>
  <c r="O1014" s="1"/>
  <c r="N962"/>
  <c r="O962"/>
  <c r="N982"/>
  <c r="O982" s="1"/>
  <c r="N1007"/>
  <c r="O1007" s="1"/>
  <c r="N1008"/>
  <c r="O1008"/>
  <c r="N989"/>
  <c r="O989"/>
  <c r="N1005"/>
  <c r="O1005" s="1"/>
  <c r="N805"/>
  <c r="O805"/>
  <c r="N811"/>
  <c r="O811"/>
  <c r="N836"/>
  <c r="O836"/>
  <c r="N832"/>
  <c r="O832"/>
  <c r="N871"/>
  <c r="O871"/>
  <c r="N830"/>
  <c r="O830"/>
  <c r="N854"/>
  <c r="O854"/>
  <c r="N824"/>
  <c r="O824"/>
  <c r="N879"/>
  <c r="O879" s="1"/>
  <c r="N885"/>
  <c r="O885" s="1"/>
  <c r="N815"/>
  <c r="O815" s="1"/>
  <c r="N813"/>
  <c r="O813"/>
  <c r="N903"/>
  <c r="O903"/>
  <c r="N11"/>
  <c r="O11"/>
  <c r="N75"/>
  <c r="O75"/>
  <c r="N125"/>
  <c r="O125"/>
  <c r="N33"/>
  <c r="O33"/>
  <c r="N97"/>
  <c r="O97"/>
  <c r="N35"/>
  <c r="O35"/>
  <c r="N99"/>
  <c r="O99"/>
  <c r="N9"/>
  <c r="O9"/>
  <c r="N57"/>
  <c r="O57"/>
  <c r="N121"/>
  <c r="O121"/>
  <c r="N203"/>
  <c r="O203" s="1"/>
  <c r="N39"/>
  <c r="O39"/>
  <c r="N71"/>
  <c r="O71"/>
  <c r="N103"/>
  <c r="O103"/>
  <c r="N151"/>
  <c r="O151"/>
  <c r="N21"/>
  <c r="O21"/>
  <c r="N53"/>
  <c r="O53"/>
  <c r="N85"/>
  <c r="O85"/>
  <c r="N117"/>
  <c r="O117"/>
  <c r="N181"/>
  <c r="O181"/>
  <c r="N147"/>
  <c r="O147"/>
  <c r="N179"/>
  <c r="O179"/>
  <c r="N137"/>
  <c r="O137"/>
  <c r="N169"/>
  <c r="O169"/>
  <c r="N207"/>
  <c r="O207" s="1"/>
  <c r="N223"/>
  <c r="O223" s="1"/>
  <c r="N239"/>
  <c r="O239" s="1"/>
  <c r="N254"/>
  <c r="O254"/>
  <c r="N276"/>
  <c r="O276"/>
  <c r="N308"/>
  <c r="O308"/>
  <c r="N340"/>
  <c r="O340"/>
  <c r="N372"/>
  <c r="O372"/>
  <c r="N404"/>
  <c r="O404"/>
  <c r="N445"/>
  <c r="O445"/>
  <c r="N509"/>
  <c r="O509"/>
  <c r="N573"/>
  <c r="O573"/>
  <c r="N648"/>
  <c r="O648"/>
  <c r="N12"/>
  <c r="O12" s="1"/>
  <c r="N28"/>
  <c r="O28" s="1"/>
  <c r="N44"/>
  <c r="O44" s="1"/>
  <c r="N60"/>
  <c r="O60" s="1"/>
  <c r="N76"/>
  <c r="O76" s="1"/>
  <c r="N92"/>
  <c r="O92" s="1"/>
  <c r="N108"/>
  <c r="O108" s="1"/>
  <c r="N124"/>
  <c r="O124" s="1"/>
  <c r="N140"/>
  <c r="O140" s="1"/>
  <c r="N156"/>
  <c r="O156" s="1"/>
  <c r="N172"/>
  <c r="O172" s="1"/>
  <c r="N188"/>
  <c r="O188" s="1"/>
  <c r="N204"/>
  <c r="O204" s="1"/>
  <c r="N220"/>
  <c r="O220" s="1"/>
  <c r="N236"/>
  <c r="O236" s="1"/>
  <c r="N252"/>
  <c r="O252" s="1"/>
  <c r="N270"/>
  <c r="O270"/>
  <c r="N302"/>
  <c r="O302"/>
  <c r="N334"/>
  <c r="O334"/>
  <c r="N366"/>
  <c r="O366"/>
  <c r="N398"/>
  <c r="O398"/>
  <c r="N465"/>
  <c r="O465"/>
  <c r="N529"/>
  <c r="O529"/>
  <c r="N593"/>
  <c r="O593"/>
  <c r="N775"/>
  <c r="O775"/>
  <c r="N205"/>
  <c r="O205"/>
  <c r="N221"/>
  <c r="O221"/>
  <c r="N237"/>
  <c r="O237"/>
  <c r="N262"/>
  <c r="O262"/>
  <c r="N288"/>
  <c r="O288"/>
  <c r="N320"/>
  <c r="O320"/>
  <c r="N352"/>
  <c r="O352"/>
  <c r="N384"/>
  <c r="O384"/>
  <c r="N421"/>
  <c r="O421"/>
  <c r="N485"/>
  <c r="O485"/>
  <c r="N549"/>
  <c r="O549"/>
  <c r="N613"/>
  <c r="O613"/>
  <c r="N712"/>
  <c r="O712" s="1"/>
  <c r="N10"/>
  <c r="O10" s="1"/>
  <c r="N26"/>
  <c r="O26" s="1"/>
  <c r="N42"/>
  <c r="O42" s="1"/>
  <c r="N58"/>
  <c r="O58" s="1"/>
  <c r="N74"/>
  <c r="O74" s="1"/>
  <c r="N90"/>
  <c r="O90" s="1"/>
  <c r="N106"/>
  <c r="O106" s="1"/>
  <c r="N122"/>
  <c r="O122" s="1"/>
  <c r="N138"/>
  <c r="O138" s="1"/>
  <c r="N154"/>
  <c r="O154" s="1"/>
  <c r="N170"/>
  <c r="O170" s="1"/>
  <c r="N186"/>
  <c r="O186" s="1"/>
  <c r="N202"/>
  <c r="O202" s="1"/>
  <c r="N218"/>
  <c r="O218" s="1"/>
  <c r="N234"/>
  <c r="O234" s="1"/>
  <c r="N250"/>
  <c r="O250" s="1"/>
  <c r="N274"/>
  <c r="O274"/>
  <c r="N306"/>
  <c r="O306"/>
  <c r="N338"/>
  <c r="O338"/>
  <c r="N370"/>
  <c r="O370"/>
  <c r="N402"/>
  <c r="O402"/>
  <c r="N473"/>
  <c r="O473"/>
  <c r="N537"/>
  <c r="O537"/>
  <c r="N601"/>
  <c r="O601"/>
  <c r="N704"/>
  <c r="O704"/>
  <c r="N263"/>
  <c r="O263" s="1"/>
  <c r="N279"/>
  <c r="O279" s="1"/>
  <c r="N295"/>
  <c r="O295" s="1"/>
  <c r="N311"/>
  <c r="O311" s="1"/>
  <c r="N327"/>
  <c r="O327" s="1"/>
  <c r="N343"/>
  <c r="O343" s="1"/>
  <c r="N359"/>
  <c r="O359" s="1"/>
  <c r="N375"/>
  <c r="O375" s="1"/>
  <c r="N391"/>
  <c r="O391" s="1"/>
  <c r="N409"/>
  <c r="O409"/>
  <c r="N435"/>
  <c r="O435"/>
  <c r="N467"/>
  <c r="O467"/>
  <c r="N499"/>
  <c r="O499"/>
  <c r="N531"/>
  <c r="O531"/>
  <c r="N563"/>
  <c r="O563"/>
  <c r="N595"/>
  <c r="O595"/>
  <c r="N634"/>
  <c r="O634"/>
  <c r="N692"/>
  <c r="O692"/>
  <c r="N800"/>
  <c r="O800"/>
  <c r="N273"/>
  <c r="O273" s="1"/>
  <c r="N289"/>
  <c r="O289" s="1"/>
  <c r="N305"/>
  <c r="O305" s="1"/>
  <c r="N321"/>
  <c r="O321" s="1"/>
  <c r="N337"/>
  <c r="O337" s="1"/>
  <c r="N353"/>
  <c r="O353" s="1"/>
  <c r="N369"/>
  <c r="O369" s="1"/>
  <c r="N385"/>
  <c r="O385" s="1"/>
  <c r="N401"/>
  <c r="O401" s="1"/>
  <c r="N431"/>
  <c r="O431"/>
  <c r="N463"/>
  <c r="O463"/>
  <c r="N495"/>
  <c r="O495"/>
  <c r="N527"/>
  <c r="O527"/>
  <c r="N559"/>
  <c r="O559"/>
  <c r="N591"/>
  <c r="O591"/>
  <c r="N618"/>
  <c r="O618"/>
  <c r="N668"/>
  <c r="O668"/>
  <c r="N735"/>
  <c r="O735"/>
  <c r="N412"/>
  <c r="O412" s="1"/>
  <c r="N428"/>
  <c r="O428" s="1"/>
  <c r="N444"/>
  <c r="O444" s="1"/>
  <c r="N460"/>
  <c r="O460" s="1"/>
  <c r="N476"/>
  <c r="O476" s="1"/>
  <c r="N492"/>
  <c r="O492" s="1"/>
  <c r="N508"/>
  <c r="O508" s="1"/>
  <c r="N524"/>
  <c r="O524" s="1"/>
  <c r="N540"/>
  <c r="O540" s="1"/>
  <c r="N556"/>
  <c r="O556" s="1"/>
  <c r="N572"/>
  <c r="O572" s="1"/>
  <c r="N588"/>
  <c r="O588" s="1"/>
  <c r="N604"/>
  <c r="O604" s="1"/>
  <c r="N617"/>
  <c r="O617" s="1"/>
  <c r="N638"/>
  <c r="O638"/>
  <c r="N670"/>
  <c r="O670"/>
  <c r="N702"/>
  <c r="O702"/>
  <c r="N755"/>
  <c r="O755"/>
  <c r="N812"/>
  <c r="O812"/>
  <c r="N410"/>
  <c r="O410" s="1"/>
  <c r="N426"/>
  <c r="O426" s="1"/>
  <c r="N442"/>
  <c r="O442" s="1"/>
  <c r="N458"/>
  <c r="O458" s="1"/>
  <c r="N474"/>
  <c r="O474" s="1"/>
  <c r="N490"/>
  <c r="O490" s="1"/>
  <c r="N506"/>
  <c r="O506" s="1"/>
  <c r="N522"/>
  <c r="O522" s="1"/>
  <c r="N538"/>
  <c r="O538" s="1"/>
  <c r="N554"/>
  <c r="O554" s="1"/>
  <c r="N570"/>
  <c r="O570" s="1"/>
  <c r="N586"/>
  <c r="O586" s="1"/>
  <c r="N602"/>
  <c r="O602" s="1"/>
  <c r="N622"/>
  <c r="O622"/>
  <c r="N650"/>
  <c r="O650"/>
  <c r="N682"/>
  <c r="O682"/>
  <c r="N723"/>
  <c r="O723"/>
  <c r="N779"/>
  <c r="O779"/>
  <c r="N623"/>
  <c r="O623" s="1"/>
  <c r="N639"/>
  <c r="O639" s="1"/>
  <c r="N655"/>
  <c r="O655" s="1"/>
  <c r="N671"/>
  <c r="O671" s="1"/>
  <c r="N687"/>
  <c r="O687" s="1"/>
  <c r="N703"/>
  <c r="O703" s="1"/>
  <c r="N725"/>
  <c r="O725"/>
  <c r="N757"/>
  <c r="O757"/>
  <c r="N789"/>
  <c r="O789"/>
  <c r="N829"/>
  <c r="O829"/>
  <c r="N948"/>
  <c r="O948" s="1"/>
  <c r="N649"/>
  <c r="O649" s="1"/>
  <c r="N665"/>
  <c r="O665" s="1"/>
  <c r="N681"/>
  <c r="O681" s="1"/>
  <c r="N697"/>
  <c r="O697" s="1"/>
  <c r="N711"/>
  <c r="O711" s="1"/>
  <c r="N737"/>
  <c r="O737"/>
  <c r="N769"/>
  <c r="O769"/>
  <c r="N798"/>
  <c r="O798"/>
  <c r="N837"/>
  <c r="O837"/>
  <c r="N915"/>
  <c r="O915" s="1"/>
  <c r="N714"/>
  <c r="O714" s="1"/>
  <c r="N730"/>
  <c r="O730" s="1"/>
  <c r="N746"/>
  <c r="O746" s="1"/>
  <c r="N762"/>
  <c r="O762" s="1"/>
  <c r="N778"/>
  <c r="O778" s="1"/>
  <c r="N823"/>
  <c r="O823"/>
  <c r="N864"/>
  <c r="O864"/>
  <c r="N1002"/>
  <c r="O1002" s="1"/>
  <c r="N740"/>
  <c r="O740" s="1"/>
  <c r="N756"/>
  <c r="O756" s="1"/>
  <c r="N772"/>
  <c r="O772" s="1"/>
  <c r="N788"/>
  <c r="O788" s="1"/>
  <c r="N835"/>
  <c r="O835"/>
  <c r="N888"/>
  <c r="O888"/>
  <c r="N870"/>
  <c r="O870"/>
  <c r="N902"/>
  <c r="O902"/>
  <c r="N866"/>
  <c r="O866"/>
  <c r="N898"/>
  <c r="O898"/>
  <c r="N964"/>
  <c r="O964" s="1"/>
  <c r="N952"/>
  <c r="O952" s="1"/>
  <c r="N1003"/>
  <c r="O1003" s="1"/>
  <c r="N939"/>
  <c r="O939" s="1"/>
  <c r="N911"/>
  <c r="O911" s="1"/>
  <c r="N943"/>
  <c r="O943" s="1"/>
  <c r="N909"/>
  <c r="O909"/>
  <c r="N925"/>
  <c r="O925"/>
  <c r="N941"/>
  <c r="O941"/>
  <c r="N960"/>
  <c r="O960" s="1"/>
  <c r="N987"/>
  <c r="O987" s="1"/>
  <c r="N918"/>
  <c r="O918"/>
  <c r="N934"/>
  <c r="O934"/>
  <c r="N953"/>
  <c r="O953"/>
  <c r="N991"/>
  <c r="O991" s="1"/>
  <c r="N973"/>
  <c r="O973"/>
  <c r="N986"/>
  <c r="O986"/>
  <c r="N950"/>
  <c r="O950"/>
  <c r="N966"/>
  <c r="O966" s="1"/>
  <c r="N992"/>
  <c r="O992"/>
  <c r="N996"/>
  <c r="O996"/>
  <c r="N1012"/>
  <c r="O1012"/>
  <c r="N993"/>
  <c r="O993" s="1"/>
  <c r="N1009"/>
  <c r="O1009" s="1"/>
  <c r="N869"/>
  <c r="O869"/>
  <c r="N838"/>
  <c r="O838"/>
  <c r="N852"/>
  <c r="O852"/>
  <c r="N848"/>
  <c r="O848"/>
  <c r="N887"/>
  <c r="O887"/>
  <c r="N881"/>
  <c r="O881"/>
  <c r="N893"/>
  <c r="O893"/>
  <c r="N840"/>
  <c r="O840"/>
  <c r="N895"/>
  <c r="O895" s="1"/>
  <c r="N797"/>
  <c r="O797" s="1"/>
  <c r="N846"/>
  <c r="O846" s="1"/>
  <c r="M25" i="11"/>
  <c r="O25" s="1"/>
  <c r="Q25" s="1"/>
  <c r="S25" s="1"/>
  <c r="M27"/>
  <c r="J27" s="1"/>
  <c r="O28"/>
  <c r="P28" s="1"/>
  <c r="M30"/>
  <c r="L14"/>
  <c r="M22"/>
  <c r="O22" s="1"/>
  <c r="L24"/>
  <c r="L26"/>
  <c r="L29"/>
  <c r="M14"/>
  <c r="J23"/>
  <c r="M24"/>
  <c r="J24" s="1"/>
  <c r="M26"/>
  <c r="J26" s="1"/>
  <c r="L28"/>
  <c r="M29"/>
  <c r="O29" s="1"/>
  <c r="Q15"/>
  <c r="S15" s="1"/>
  <c r="J22"/>
  <c r="P23"/>
  <c r="Q23"/>
  <c r="S23" s="1"/>
  <c r="T5"/>
  <c r="J25"/>
  <c r="G19"/>
  <c r="H17" s="1"/>
  <c r="O31"/>
  <c r="Q31" s="1"/>
  <c r="S31" s="1"/>
  <c r="J31"/>
  <c r="J29"/>
  <c r="O27"/>
  <c r="Q27" s="1"/>
  <c r="S27" s="1"/>
  <c r="Q28"/>
  <c r="S28" s="1"/>
  <c r="O26" l="1"/>
  <c r="Q982" i="13"/>
  <c r="Q726"/>
  <c r="Q598"/>
  <c r="Q810"/>
  <c r="Q515"/>
  <c r="Q664"/>
  <c r="Q289"/>
  <c r="Q202"/>
  <c r="Q188"/>
  <c r="Q994"/>
  <c r="Q317"/>
  <c r="Q248"/>
  <c r="Q795"/>
  <c r="Q1004"/>
  <c r="Q886"/>
  <c r="Q773"/>
  <c r="Q630"/>
  <c r="Q543"/>
  <c r="Q656"/>
  <c r="Q292"/>
  <c r="Q87"/>
  <c r="Q89"/>
  <c r="Q1000"/>
  <c r="Q878"/>
  <c r="Q765"/>
  <c r="Q599"/>
  <c r="Q443"/>
  <c r="Q743"/>
  <c r="Q328"/>
  <c r="Q241"/>
  <c r="Q374"/>
  <c r="Q680"/>
  <c r="Q405"/>
  <c r="Q155"/>
  <c r="Q61"/>
  <c r="Q41"/>
  <c r="Q460"/>
  <c r="Q885"/>
  <c r="Q470"/>
  <c r="Q70"/>
  <c r="Q856"/>
  <c r="Q400"/>
  <c r="Q111"/>
  <c r="Q991"/>
  <c r="Q711"/>
  <c r="Q939"/>
  <c r="Q948"/>
  <c r="Q428"/>
  <c r="Q401"/>
  <c r="Q343"/>
  <c r="Q122"/>
  <c r="Q223"/>
  <c r="Q935"/>
  <c r="Q768"/>
  <c r="Q440"/>
  <c r="Q365"/>
  <c r="Q275"/>
  <c r="Q38"/>
  <c r="Q152"/>
  <c r="O1018"/>
  <c r="Q154" s="1"/>
  <c r="Q834"/>
  <c r="Q980"/>
  <c r="Q785"/>
  <c r="Q741"/>
  <c r="Q892"/>
  <c r="Q451"/>
  <c r="Q336"/>
  <c r="Q229"/>
  <c r="Q561"/>
  <c r="Q350"/>
  <c r="Q605"/>
  <c r="Q185"/>
  <c r="Q131"/>
  <c r="Q37"/>
  <c r="Q55"/>
  <c r="Q25"/>
  <c r="Q1016"/>
  <c r="Q929"/>
  <c r="Q874"/>
  <c r="Q777"/>
  <c r="Q771"/>
  <c r="Q439"/>
  <c r="Q539"/>
  <c r="Q437"/>
  <c r="Q380"/>
  <c r="Q197"/>
  <c r="Q49"/>
  <c r="Q842"/>
  <c r="Q396"/>
  <c r="Q171"/>
  <c r="Q175"/>
  <c r="Q665"/>
  <c r="Q458"/>
  <c r="Q524"/>
  <c r="Q305"/>
  <c r="Q311"/>
  <c r="Q683"/>
  <c r="Q534"/>
  <c r="Q472"/>
  <c r="Q269"/>
  <c r="Q959"/>
  <c r="Q447"/>
  <c r="Q433"/>
  <c r="Q817"/>
  <c r="Q970"/>
  <c r="Q843"/>
  <c r="Q853"/>
  <c r="Q721"/>
  <c r="Q503"/>
  <c r="Q417"/>
  <c r="Q127"/>
  <c r="Q13"/>
  <c r="Q960"/>
  <c r="Q649"/>
  <c r="Q846"/>
  <c r="Q993"/>
  <c r="Q681"/>
  <c r="Q703"/>
  <c r="Q538"/>
  <c r="Q410"/>
  <c r="Q604"/>
  <c r="Q476"/>
  <c r="Q321"/>
  <c r="Q391"/>
  <c r="Q263"/>
  <c r="Q170"/>
  <c r="Q42"/>
  <c r="Q220"/>
  <c r="Q28"/>
  <c r="Q207"/>
  <c r="Q815"/>
  <c r="Q1007"/>
  <c r="Q968"/>
  <c r="Q752"/>
  <c r="Q742"/>
  <c r="Q677"/>
  <c r="Q699"/>
  <c r="Q614"/>
  <c r="Q486"/>
  <c r="Q552"/>
  <c r="Q424"/>
  <c r="Q349"/>
  <c r="Q387"/>
  <c r="Q259"/>
  <c r="Q214"/>
  <c r="Q22"/>
  <c r="Q120"/>
  <c r="Q839"/>
  <c r="Q868"/>
  <c r="Q841"/>
  <c r="Q876"/>
  <c r="Q607"/>
  <c r="Q419"/>
  <c r="Q640"/>
  <c r="Q386"/>
  <c r="Q791"/>
  <c r="Q304"/>
  <c r="Q213"/>
  <c r="R213" s="1"/>
  <c r="V213" s="1"/>
  <c r="Q497"/>
  <c r="R497" s="1"/>
  <c r="V497" s="1"/>
  <c r="Q318"/>
  <c r="R318" s="1"/>
  <c r="V318" s="1"/>
  <c r="Q541"/>
  <c r="R541" s="1"/>
  <c r="V541" s="1"/>
  <c r="S356"/>
  <c r="Q356"/>
  <c r="R356" s="1"/>
  <c r="V356" s="1"/>
  <c r="W356"/>
  <c r="Q153"/>
  <c r="R153" s="1"/>
  <c r="V153" s="1"/>
  <c r="S149"/>
  <c r="Q149"/>
  <c r="R149" s="1"/>
  <c r="V149" s="1"/>
  <c r="W149"/>
  <c r="Q183"/>
  <c r="R183" s="1"/>
  <c r="V183" s="1"/>
  <c r="S183"/>
  <c r="Q23"/>
  <c r="R23" s="1"/>
  <c r="V23" s="1"/>
  <c r="W23"/>
  <c r="Q143"/>
  <c r="R143" s="1"/>
  <c r="V143" s="1"/>
  <c r="S143"/>
  <c r="W143"/>
  <c r="Q191"/>
  <c r="R191" s="1"/>
  <c r="V191" s="1"/>
  <c r="Q875"/>
  <c r="R875" s="1"/>
  <c r="V875" s="1"/>
  <c r="Q913"/>
  <c r="R913" s="1"/>
  <c r="V913" s="1"/>
  <c r="Q880"/>
  <c r="R880" s="1"/>
  <c r="V880" s="1"/>
  <c r="S880"/>
  <c r="Q745"/>
  <c r="R745" s="1"/>
  <c r="V745" s="1"/>
  <c r="Q845"/>
  <c r="R845" s="1"/>
  <c r="V845" s="1"/>
  <c r="Q713"/>
  <c r="R713" s="1"/>
  <c r="V713" s="1"/>
  <c r="Q690"/>
  <c r="R690" s="1"/>
  <c r="V690" s="1"/>
  <c r="S690"/>
  <c r="Q707"/>
  <c r="R707" s="1"/>
  <c r="V707" s="1"/>
  <c r="Q684"/>
  <c r="R684" s="1"/>
  <c r="V684" s="1"/>
  <c r="Q535"/>
  <c r="R535" s="1"/>
  <c r="V535" s="1"/>
  <c r="W535"/>
  <c r="Q644"/>
  <c r="R644" s="1"/>
  <c r="V644" s="1"/>
  <c r="Q507"/>
  <c r="R507" s="1"/>
  <c r="V507" s="1"/>
  <c r="Q378"/>
  <c r="R378" s="1"/>
  <c r="V378" s="1"/>
  <c r="S378"/>
  <c r="W378"/>
  <c r="Q258"/>
  <c r="R258" s="1"/>
  <c r="V258" s="1"/>
  <c r="Q626"/>
  <c r="R626" s="1"/>
  <c r="V626" s="1"/>
  <c r="S392"/>
  <c r="Q392"/>
  <c r="R392" s="1"/>
  <c r="V392" s="1"/>
  <c r="W392"/>
  <c r="W209"/>
  <c r="Q209"/>
  <c r="R209" s="1"/>
  <c r="V209" s="1"/>
  <c r="S481"/>
  <c r="Q481"/>
  <c r="R481" s="1"/>
  <c r="V481" s="1"/>
  <c r="W481"/>
  <c r="Q310"/>
  <c r="R310" s="1"/>
  <c r="V310" s="1"/>
  <c r="S310"/>
  <c r="S525"/>
  <c r="Q525"/>
  <c r="R525" s="1"/>
  <c r="V525" s="1"/>
  <c r="W525"/>
  <c r="Q348"/>
  <c r="R348" s="1"/>
  <c r="V348" s="1"/>
  <c r="S145"/>
  <c r="Q145"/>
  <c r="R145" s="1"/>
  <c r="V145" s="1"/>
  <c r="W145"/>
  <c r="Q133"/>
  <c r="R133" s="1"/>
  <c r="V133" s="1"/>
  <c r="Q167"/>
  <c r="R167" s="1"/>
  <c r="V167" s="1"/>
  <c r="Q15"/>
  <c r="R15" s="1"/>
  <c r="V15" s="1"/>
  <c r="S15"/>
  <c r="W15"/>
  <c r="Q115"/>
  <c r="R115" s="1"/>
  <c r="V115" s="1"/>
  <c r="W115"/>
  <c r="Q159"/>
  <c r="R159" s="1"/>
  <c r="V159" s="1"/>
  <c r="S159"/>
  <c r="W859"/>
  <c r="Q859"/>
  <c r="R859" s="1"/>
  <c r="V859" s="1"/>
  <c r="S859"/>
  <c r="Q364"/>
  <c r="R364" s="1"/>
  <c r="V364" s="1"/>
  <c r="S165"/>
  <c r="Q165"/>
  <c r="R165" s="1"/>
  <c r="V165" s="1"/>
  <c r="W165"/>
  <c r="Q63"/>
  <c r="R63" s="1"/>
  <c r="V63" s="1"/>
  <c r="S63"/>
  <c r="S189"/>
  <c r="Q189"/>
  <c r="R189" s="1"/>
  <c r="V189" s="1"/>
  <c r="W189"/>
  <c r="S809"/>
  <c r="Q809"/>
  <c r="R809" s="1"/>
  <c r="V809" s="1"/>
  <c r="W887"/>
  <c r="Q887"/>
  <c r="R887" s="1"/>
  <c r="V887" s="1"/>
  <c r="S887"/>
  <c r="W869"/>
  <c r="S869"/>
  <c r="Q869"/>
  <c r="R869" s="1"/>
  <c r="V869" s="1"/>
  <c r="S996"/>
  <c r="Q996"/>
  <c r="R996" s="1"/>
  <c r="V996" s="1"/>
  <c r="W941"/>
  <c r="Q941"/>
  <c r="R941" s="1"/>
  <c r="V941" s="1"/>
  <c r="S866"/>
  <c r="Q866"/>
  <c r="R866" s="1"/>
  <c r="V866" s="1"/>
  <c r="W866"/>
  <c r="Q835"/>
  <c r="R835" s="1"/>
  <c r="V835" s="1"/>
  <c r="S835"/>
  <c r="S837"/>
  <c r="Q837"/>
  <c r="R837" s="1"/>
  <c r="V837" s="1"/>
  <c r="W837"/>
  <c r="Q757"/>
  <c r="R757" s="1"/>
  <c r="V757" s="1"/>
  <c r="S757"/>
  <c r="W757"/>
  <c r="S779"/>
  <c r="Q779"/>
  <c r="R779" s="1"/>
  <c r="V779" s="1"/>
  <c r="W779"/>
  <c r="W622"/>
  <c r="Q622"/>
  <c r="R622" s="1"/>
  <c r="V622" s="1"/>
  <c r="Q702"/>
  <c r="R702" s="1"/>
  <c r="V702" s="1"/>
  <c r="Q591"/>
  <c r="R591" s="1"/>
  <c r="V591" s="1"/>
  <c r="S591"/>
  <c r="Q527"/>
  <c r="R527" s="1"/>
  <c r="V527" s="1"/>
  <c r="W527"/>
  <c r="Q692"/>
  <c r="R692" s="1"/>
  <c r="V692" s="1"/>
  <c r="Q595"/>
  <c r="R595" s="1"/>
  <c r="V595" s="1"/>
  <c r="Q467"/>
  <c r="R467" s="1"/>
  <c r="V467" s="1"/>
  <c r="S467"/>
  <c r="S537"/>
  <c r="Q537"/>
  <c r="R537" s="1"/>
  <c r="V537" s="1"/>
  <c r="W537"/>
  <c r="Q338"/>
  <c r="R338" s="1"/>
  <c r="V338" s="1"/>
  <c r="S338"/>
  <c r="W338"/>
  <c r="S613"/>
  <c r="Q613"/>
  <c r="R613" s="1"/>
  <c r="V613" s="1"/>
  <c r="W613"/>
  <c r="Q320"/>
  <c r="R320" s="1"/>
  <c r="V320" s="1"/>
  <c r="Q262"/>
  <c r="R262" s="1"/>
  <c r="V262" s="1"/>
  <c r="Q775"/>
  <c r="R775" s="1"/>
  <c r="V775" s="1"/>
  <c r="Q398"/>
  <c r="R398" s="1"/>
  <c r="V398" s="1"/>
  <c r="Q270"/>
  <c r="R270" s="1"/>
  <c r="V270" s="1"/>
  <c r="S270"/>
  <c r="S445"/>
  <c r="Q445"/>
  <c r="R445" s="1"/>
  <c r="V445" s="1"/>
  <c r="W445"/>
  <c r="W254"/>
  <c r="Q254"/>
  <c r="R254" s="1"/>
  <c r="V254" s="1"/>
  <c r="S169"/>
  <c r="Q169"/>
  <c r="R169" s="1"/>
  <c r="V169" s="1"/>
  <c r="W169"/>
  <c r="Q181"/>
  <c r="R181" s="1"/>
  <c r="V181" s="1"/>
  <c r="S21"/>
  <c r="Q21"/>
  <c r="R21" s="1"/>
  <c r="V21" s="1"/>
  <c r="W21"/>
  <c r="Q39"/>
  <c r="R39" s="1"/>
  <c r="V39" s="1"/>
  <c r="S39"/>
  <c r="W39"/>
  <c r="S121"/>
  <c r="Q121"/>
  <c r="R121" s="1"/>
  <c r="V121" s="1"/>
  <c r="W121"/>
  <c r="Q35"/>
  <c r="R35" s="1"/>
  <c r="V35" s="1"/>
  <c r="S35"/>
  <c r="S33"/>
  <c r="Q33"/>
  <c r="R33" s="1"/>
  <c r="V33" s="1"/>
  <c r="W33"/>
  <c r="Q903"/>
  <c r="R903" s="1"/>
  <c r="V903" s="1"/>
  <c r="W830"/>
  <c r="Q830"/>
  <c r="R830" s="1"/>
  <c r="V830" s="1"/>
  <c r="Q811"/>
  <c r="R811" s="1"/>
  <c r="V811" s="1"/>
  <c r="Q969"/>
  <c r="R969" s="1"/>
  <c r="V969" s="1"/>
  <c r="Q914"/>
  <c r="R914" s="1"/>
  <c r="V914" s="1"/>
  <c r="S921"/>
  <c r="Q921"/>
  <c r="R921" s="1"/>
  <c r="V921" s="1"/>
  <c r="Q890"/>
  <c r="R890" s="1"/>
  <c r="V890" s="1"/>
  <c r="Q872"/>
  <c r="R872" s="1"/>
  <c r="V872" s="1"/>
  <c r="W872"/>
  <c r="Q884"/>
  <c r="R884" s="1"/>
  <c r="V884" s="1"/>
  <c r="S884"/>
  <c r="W884"/>
  <c r="Q793"/>
  <c r="R793" s="1"/>
  <c r="V793" s="1"/>
  <c r="Q781"/>
  <c r="R781" s="1"/>
  <c r="V781" s="1"/>
  <c r="S781"/>
  <c r="W619"/>
  <c r="Q619"/>
  <c r="R619" s="1"/>
  <c r="V619" s="1"/>
  <c r="S619"/>
  <c r="Q717"/>
  <c r="R717" s="1"/>
  <c r="V717" s="1"/>
  <c r="W406"/>
  <c r="Q406"/>
  <c r="R406" s="1"/>
  <c r="V406" s="1"/>
  <c r="S406"/>
  <c r="Q662"/>
  <c r="R662" s="1"/>
  <c r="V662" s="1"/>
  <c r="S662"/>
  <c r="Q715"/>
  <c r="R715" s="1"/>
  <c r="V715" s="1"/>
  <c r="S715"/>
  <c r="Q551"/>
  <c r="R551" s="1"/>
  <c r="V551" s="1"/>
  <c r="W551" s="1"/>
  <c r="S551"/>
  <c r="Q423"/>
  <c r="R423" s="1"/>
  <c r="V423" s="1"/>
  <c r="Q783"/>
  <c r="R783" s="1"/>
  <c r="V783" s="1"/>
  <c r="Q491"/>
  <c r="R491" s="1"/>
  <c r="V491" s="1"/>
  <c r="W491"/>
  <c r="Q457"/>
  <c r="R457" s="1"/>
  <c r="V457" s="1"/>
  <c r="Q298"/>
  <c r="R298" s="1"/>
  <c r="V298" s="1"/>
  <c r="Q696"/>
  <c r="R696" s="1"/>
  <c r="V696" s="1"/>
  <c r="S280"/>
  <c r="Q280"/>
  <c r="R280" s="1"/>
  <c r="V280" s="1"/>
  <c r="W280"/>
  <c r="W201"/>
  <c r="Q201"/>
  <c r="R201" s="1"/>
  <c r="V201" s="1"/>
  <c r="S449"/>
  <c r="Q449"/>
  <c r="R449" s="1"/>
  <c r="V449" s="1"/>
  <c r="W449"/>
  <c r="Q294"/>
  <c r="R294" s="1"/>
  <c r="V294" s="1"/>
  <c r="S294"/>
  <c r="S557"/>
  <c r="Q557"/>
  <c r="R557" s="1"/>
  <c r="V557" s="1"/>
  <c r="W557"/>
  <c r="Q129"/>
  <c r="R129" s="1"/>
  <c r="V129" s="1"/>
  <c r="Q95"/>
  <c r="R95" s="1"/>
  <c r="V95" s="1"/>
  <c r="Q81"/>
  <c r="R81" s="1"/>
  <c r="V81" s="1"/>
  <c r="W891"/>
  <c r="Q891"/>
  <c r="R891" s="1"/>
  <c r="V891" s="1"/>
  <c r="S891"/>
  <c r="S889"/>
  <c r="Q889"/>
  <c r="R889" s="1"/>
  <c r="V889" s="1"/>
  <c r="W855"/>
  <c r="Q855"/>
  <c r="R855" s="1"/>
  <c r="V855" s="1"/>
  <c r="Q977"/>
  <c r="R977" s="1"/>
  <c r="V977" s="1"/>
  <c r="Q927"/>
  <c r="R927" s="1"/>
  <c r="V927" s="1"/>
  <c r="S927"/>
  <c r="Q908"/>
  <c r="R908" s="1"/>
  <c r="V908" s="1"/>
  <c r="S924"/>
  <c r="Q924"/>
  <c r="R924" s="1"/>
  <c r="V924" s="1"/>
  <c r="W924"/>
  <c r="S780"/>
  <c r="Q780"/>
  <c r="R780" s="1"/>
  <c r="V780" s="1"/>
  <c r="Q748"/>
  <c r="R748" s="1"/>
  <c r="V748" s="1"/>
  <c r="Q786"/>
  <c r="R786" s="1"/>
  <c r="V786" s="1"/>
  <c r="W754"/>
  <c r="Q754"/>
  <c r="R754" s="1"/>
  <c r="V754" s="1"/>
  <c r="S754"/>
  <c r="S722"/>
  <c r="Q722"/>
  <c r="R722" s="1"/>
  <c r="V722" s="1"/>
  <c r="Q724"/>
  <c r="R724" s="1"/>
  <c r="V724" s="1"/>
  <c r="W689"/>
  <c r="S689"/>
  <c r="Q689"/>
  <c r="R689" s="1"/>
  <c r="V689" s="1"/>
  <c r="W657"/>
  <c r="Q657"/>
  <c r="R657" s="1"/>
  <c r="V657" s="1"/>
  <c r="Q716"/>
  <c r="R716" s="1"/>
  <c r="V716" s="1"/>
  <c r="W679"/>
  <c r="Q679"/>
  <c r="R679" s="1"/>
  <c r="V679" s="1"/>
  <c r="S679"/>
  <c r="Q647"/>
  <c r="R647" s="1"/>
  <c r="V647" s="1"/>
  <c r="Q628"/>
  <c r="R628" s="1"/>
  <c r="V628" s="1"/>
  <c r="S594"/>
  <c r="Q594"/>
  <c r="R594" s="1"/>
  <c r="V594" s="1"/>
  <c r="Q562"/>
  <c r="R562" s="1"/>
  <c r="V562" s="1"/>
  <c r="S530"/>
  <c r="Q530"/>
  <c r="R530" s="1"/>
  <c r="V530" s="1"/>
  <c r="W498"/>
  <c r="Q498"/>
  <c r="R498" s="1"/>
  <c r="V498" s="1"/>
  <c r="S466"/>
  <c r="Q466"/>
  <c r="R466" s="1"/>
  <c r="V466" s="1"/>
  <c r="Q434"/>
  <c r="R434" s="1"/>
  <c r="V434" s="1"/>
  <c r="W720"/>
  <c r="Q720"/>
  <c r="R720" s="1"/>
  <c r="V720" s="1"/>
  <c r="W612"/>
  <c r="Q612"/>
  <c r="R612" s="1"/>
  <c r="V612" s="1"/>
  <c r="S612"/>
  <c r="Q580"/>
  <c r="R580" s="1"/>
  <c r="V580" s="1"/>
  <c r="W548"/>
  <c r="Q548"/>
  <c r="R548" s="1"/>
  <c r="V548" s="1"/>
  <c r="S548"/>
  <c r="Q516"/>
  <c r="R516" s="1"/>
  <c r="V516" s="1"/>
  <c r="W484"/>
  <c r="Q484"/>
  <c r="R484" s="1"/>
  <c r="V484" s="1"/>
  <c r="S484"/>
  <c r="Q452"/>
  <c r="R452" s="1"/>
  <c r="V452" s="1"/>
  <c r="W420"/>
  <c r="Q420"/>
  <c r="R420" s="1"/>
  <c r="V420" s="1"/>
  <c r="S420"/>
  <c r="S377"/>
  <c r="Q377"/>
  <c r="R377" s="1"/>
  <c r="V377" s="1"/>
  <c r="W345"/>
  <c r="Q345"/>
  <c r="R345" s="1"/>
  <c r="V345" s="1"/>
  <c r="S313"/>
  <c r="Q313"/>
  <c r="R313" s="1"/>
  <c r="V313" s="1"/>
  <c r="Q281"/>
  <c r="R281" s="1"/>
  <c r="V281" s="1"/>
  <c r="Q383"/>
  <c r="R383" s="1"/>
  <c r="V383" s="1"/>
  <c r="W351"/>
  <c r="Q351"/>
  <c r="R351" s="1"/>
  <c r="V351" s="1"/>
  <c r="S351"/>
  <c r="Q319"/>
  <c r="R319" s="1"/>
  <c r="V319" s="1"/>
  <c r="W287"/>
  <c r="Q287"/>
  <c r="R287" s="1"/>
  <c r="V287" s="1"/>
  <c r="S287"/>
  <c r="Q242"/>
  <c r="R242" s="1"/>
  <c r="V242" s="1"/>
  <c r="W210"/>
  <c r="Q210"/>
  <c r="R210" s="1"/>
  <c r="V210" s="1"/>
  <c r="S210"/>
  <c r="S178"/>
  <c r="Q178"/>
  <c r="R178" s="1"/>
  <c r="V178" s="1"/>
  <c r="Q146"/>
  <c r="Q114"/>
  <c r="R114" s="1"/>
  <c r="V114" s="1"/>
  <c r="W82"/>
  <c r="Q82"/>
  <c r="R82" s="1"/>
  <c r="V82" s="1"/>
  <c r="S82"/>
  <c r="Q50"/>
  <c r="Q18"/>
  <c r="S244"/>
  <c r="W244"/>
  <c r="Q244"/>
  <c r="R244" s="1"/>
  <c r="V244" s="1"/>
  <c r="S212"/>
  <c r="Q212"/>
  <c r="R212" s="1"/>
  <c r="V212" s="1"/>
  <c r="S180"/>
  <c r="Q180"/>
  <c r="R180" s="1"/>
  <c r="V180" s="1"/>
  <c r="Q148"/>
  <c r="Q116"/>
  <c r="R116" s="1"/>
  <c r="V116" s="1"/>
  <c r="W84"/>
  <c r="Q84"/>
  <c r="R84" s="1"/>
  <c r="V84" s="1"/>
  <c r="S84"/>
  <c r="Q52"/>
  <c r="W20"/>
  <c r="Q20"/>
  <c r="R20" s="1"/>
  <c r="V20" s="1"/>
  <c r="S20"/>
  <c r="Q260"/>
  <c r="R260" s="1"/>
  <c r="V260" s="1"/>
  <c r="W260"/>
  <c r="Q231"/>
  <c r="S857"/>
  <c r="Q857"/>
  <c r="R857" s="1"/>
  <c r="V857" s="1"/>
  <c r="W803"/>
  <c r="Q803"/>
  <c r="R803" s="1"/>
  <c r="V803" s="1"/>
  <c r="S803"/>
  <c r="W873"/>
  <c r="S873"/>
  <c r="Q873"/>
  <c r="R873" s="1"/>
  <c r="V873" s="1"/>
  <c r="W997"/>
  <c r="Q997"/>
  <c r="R997" s="1"/>
  <c r="V997" s="1"/>
  <c r="S997"/>
  <c r="Q998"/>
  <c r="R998" s="1"/>
  <c r="V998" s="1"/>
  <c r="W998"/>
  <c r="S998"/>
  <c r="Q1010"/>
  <c r="R1010" s="1"/>
  <c r="V1010" s="1"/>
  <c r="W1010"/>
  <c r="Q938"/>
  <c r="R938" s="1"/>
  <c r="V938" s="1"/>
  <c r="S1011"/>
  <c r="Q1011"/>
  <c r="R1011" s="1"/>
  <c r="V1011" s="1"/>
  <c r="W1011"/>
  <c r="Q919"/>
  <c r="R919" s="1"/>
  <c r="V919" s="1"/>
  <c r="W919"/>
  <c r="S919"/>
  <c r="Q904"/>
  <c r="R904" s="1"/>
  <c r="V904" s="1"/>
  <c r="S904"/>
  <c r="Q923"/>
  <c r="R923" s="1"/>
  <c r="V923" s="1"/>
  <c r="S923"/>
  <c r="W776"/>
  <c r="Q776"/>
  <c r="R776" s="1"/>
  <c r="V776" s="1"/>
  <c r="S744"/>
  <c r="Q744"/>
  <c r="R744" s="1"/>
  <c r="V744" s="1"/>
  <c r="W782"/>
  <c r="Q782"/>
  <c r="R782" s="1"/>
  <c r="V782" s="1"/>
  <c r="S782"/>
  <c r="Q750"/>
  <c r="R750" s="1"/>
  <c r="V750" s="1"/>
  <c r="W685"/>
  <c r="Q685"/>
  <c r="R685" s="1"/>
  <c r="V685" s="1"/>
  <c r="S653"/>
  <c r="Q653"/>
  <c r="R653" s="1"/>
  <c r="V653" s="1"/>
  <c r="W675"/>
  <c r="Q675"/>
  <c r="R675" s="1"/>
  <c r="V675" s="1"/>
  <c r="S675"/>
  <c r="Q643"/>
  <c r="R643" s="1"/>
  <c r="V643" s="1"/>
  <c r="S625"/>
  <c r="Q625"/>
  <c r="R625" s="1"/>
  <c r="V625" s="1"/>
  <c r="S590"/>
  <c r="Q590"/>
  <c r="R590" s="1"/>
  <c r="V590" s="1"/>
  <c r="Q558"/>
  <c r="W526"/>
  <c r="S526"/>
  <c r="Q526"/>
  <c r="R526" s="1"/>
  <c r="V526" s="1"/>
  <c r="W494"/>
  <c r="Q494"/>
  <c r="R494" s="1"/>
  <c r="V494" s="1"/>
  <c r="S462"/>
  <c r="Q462"/>
  <c r="R462" s="1"/>
  <c r="V462" s="1"/>
  <c r="Q430"/>
  <c r="Q608"/>
  <c r="R608" s="1"/>
  <c r="V608" s="1"/>
  <c r="W576"/>
  <c r="Q576"/>
  <c r="R576" s="1"/>
  <c r="V576" s="1"/>
  <c r="S576"/>
  <c r="Q544"/>
  <c r="W512"/>
  <c r="Q512"/>
  <c r="R512" s="1"/>
  <c r="V512" s="1"/>
  <c r="S512"/>
  <c r="Q480"/>
  <c r="R480" s="1"/>
  <c r="V480" s="1"/>
  <c r="W448"/>
  <c r="Q448"/>
  <c r="R448" s="1"/>
  <c r="V448" s="1"/>
  <c r="S448"/>
  <c r="Q416"/>
  <c r="Q407"/>
  <c r="R407" s="1"/>
  <c r="V407" s="1"/>
  <c r="W407"/>
  <c r="W373"/>
  <c r="S373"/>
  <c r="Q373"/>
  <c r="R373" s="1"/>
  <c r="V373" s="1"/>
  <c r="W341"/>
  <c r="Q341"/>
  <c r="R341" s="1"/>
  <c r="V341" s="1"/>
  <c r="S309"/>
  <c r="Q309"/>
  <c r="R309" s="1"/>
  <c r="V309" s="1"/>
  <c r="Q277"/>
  <c r="Q840"/>
  <c r="R840" s="1"/>
  <c r="V840" s="1"/>
  <c r="W881"/>
  <c r="Q881"/>
  <c r="R881" s="1"/>
  <c r="V881" s="1"/>
  <c r="Q848"/>
  <c r="Q838"/>
  <c r="S1012"/>
  <c r="W1012"/>
  <c r="Q1012"/>
  <c r="R1012" s="1"/>
  <c r="V1012" s="1"/>
  <c r="S992"/>
  <c r="Q992"/>
  <c r="R992" s="1"/>
  <c r="V992" s="1"/>
  <c r="S950"/>
  <c r="Q950"/>
  <c r="R950" s="1"/>
  <c r="V950" s="1"/>
  <c r="Q973"/>
  <c r="Q953"/>
  <c r="R953" s="1"/>
  <c r="V953" s="1"/>
  <c r="W918"/>
  <c r="Q918"/>
  <c r="R918" s="1"/>
  <c r="V918" s="1"/>
  <c r="S918"/>
  <c r="W925"/>
  <c r="Q925"/>
  <c r="R925" s="1"/>
  <c r="V925" s="1"/>
  <c r="S898"/>
  <c r="Q898"/>
  <c r="R898" s="1"/>
  <c r="V898" s="1"/>
  <c r="W898"/>
  <c r="Q902"/>
  <c r="R902" s="1"/>
  <c r="V902" s="1"/>
  <c r="Q888"/>
  <c r="Q823"/>
  <c r="R823" s="1"/>
  <c r="V823" s="1"/>
  <c r="S823"/>
  <c r="S798"/>
  <c r="Q798"/>
  <c r="R798" s="1"/>
  <c r="V798" s="1"/>
  <c r="W798"/>
  <c r="Q737"/>
  <c r="R737" s="1"/>
  <c r="V737" s="1"/>
  <c r="S737"/>
  <c r="W737"/>
  <c r="Q789"/>
  <c r="Q725"/>
  <c r="R725" s="1"/>
  <c r="V725" s="1"/>
  <c r="S725"/>
  <c r="Q723"/>
  <c r="R723" s="1"/>
  <c r="V723" s="1"/>
  <c r="W723"/>
  <c r="Q650"/>
  <c r="R650" s="1"/>
  <c r="V650" s="1"/>
  <c r="S650"/>
  <c r="W650"/>
  <c r="S755"/>
  <c r="Q755"/>
  <c r="R755" s="1"/>
  <c r="V755" s="1"/>
  <c r="W755"/>
  <c r="Q670"/>
  <c r="R670" s="1"/>
  <c r="V670" s="1"/>
  <c r="S670"/>
  <c r="S735"/>
  <c r="Q735"/>
  <c r="R735" s="1"/>
  <c r="V735" s="1"/>
  <c r="W735"/>
  <c r="W618"/>
  <c r="Q618"/>
  <c r="R618" s="1"/>
  <c r="V618" s="1"/>
  <c r="Q559"/>
  <c r="Q495"/>
  <c r="R495" s="1"/>
  <c r="V495" s="1"/>
  <c r="S495"/>
  <c r="Q431"/>
  <c r="R431" s="1"/>
  <c r="V431" s="1"/>
  <c r="W431"/>
  <c r="Q800"/>
  <c r="R800" s="1"/>
  <c r="V800" s="1"/>
  <c r="S800"/>
  <c r="W800"/>
  <c r="S634"/>
  <c r="Q634"/>
  <c r="R634" s="1"/>
  <c r="V634" s="1"/>
  <c r="Q563"/>
  <c r="R563" s="1"/>
  <c r="V563" s="1"/>
  <c r="S563"/>
  <c r="Q499"/>
  <c r="R499" s="1"/>
  <c r="V499" s="1"/>
  <c r="W499"/>
  <c r="Q435"/>
  <c r="R435" s="1"/>
  <c r="V435" s="1"/>
  <c r="S435"/>
  <c r="W435"/>
  <c r="S601"/>
  <c r="Q601"/>
  <c r="R601" s="1"/>
  <c r="V601" s="1"/>
  <c r="W601"/>
  <c r="Q473"/>
  <c r="Q370"/>
  <c r="R370" s="1"/>
  <c r="V370" s="1"/>
  <c r="W370"/>
  <c r="Q306"/>
  <c r="R306" s="1"/>
  <c r="V306" s="1"/>
  <c r="W306" s="1"/>
  <c r="S306"/>
  <c r="S549"/>
  <c r="Q549"/>
  <c r="R549" s="1"/>
  <c r="V549" s="1"/>
  <c r="W549"/>
  <c r="Q421"/>
  <c r="S352"/>
  <c r="Q352"/>
  <c r="R352" s="1"/>
  <c r="V352" s="1"/>
  <c r="W352"/>
  <c r="Q288"/>
  <c r="R288" s="1"/>
  <c r="V288" s="1"/>
  <c r="S237"/>
  <c r="Q237"/>
  <c r="R237" s="1"/>
  <c r="V237" s="1"/>
  <c r="W205"/>
  <c r="Q205"/>
  <c r="R205" s="1"/>
  <c r="V205" s="1"/>
  <c r="S593"/>
  <c r="Q593"/>
  <c r="R593" s="1"/>
  <c r="V593" s="1"/>
  <c r="W593"/>
  <c r="Q465"/>
  <c r="R465" s="1"/>
  <c r="V465" s="1"/>
  <c r="Q366"/>
  <c r="Q302"/>
  <c r="R302" s="1"/>
  <c r="V302" s="1"/>
  <c r="S302"/>
  <c r="S648"/>
  <c r="Q648"/>
  <c r="R648" s="1"/>
  <c r="V648" s="1"/>
  <c r="W648"/>
  <c r="Q509"/>
  <c r="R509" s="1"/>
  <c r="V509" s="1"/>
  <c r="S404"/>
  <c r="Q404"/>
  <c r="R404" s="1"/>
  <c r="V404" s="1"/>
  <c r="Q340"/>
  <c r="S276"/>
  <c r="Q276"/>
  <c r="R276" s="1"/>
  <c r="V276" s="1"/>
  <c r="W276"/>
  <c r="Q137"/>
  <c r="R137" s="1"/>
  <c r="V137" s="1"/>
  <c r="Q147"/>
  <c r="Q117"/>
  <c r="S53"/>
  <c r="Q53"/>
  <c r="R53" s="1"/>
  <c r="V53" s="1"/>
  <c r="W53"/>
  <c r="Q151"/>
  <c r="R151" s="1"/>
  <c r="V151" s="1"/>
  <c r="S151"/>
  <c r="W151"/>
  <c r="Q71"/>
  <c r="Q57"/>
  <c r="Q99"/>
  <c r="R99" s="1"/>
  <c r="V99" s="1"/>
  <c r="W99"/>
  <c r="Q97"/>
  <c r="R97" s="1"/>
  <c r="V97" s="1"/>
  <c r="S125"/>
  <c r="Q125"/>
  <c r="R125" s="1"/>
  <c r="V125" s="1"/>
  <c r="W125"/>
  <c r="Q11"/>
  <c r="R11" s="1"/>
  <c r="V11" s="1"/>
  <c r="S11"/>
  <c r="Q813"/>
  <c r="S854"/>
  <c r="Q854"/>
  <c r="R854" s="1"/>
  <c r="V854" s="1"/>
  <c r="W871"/>
  <c r="Q871"/>
  <c r="R871" s="1"/>
  <c r="V871" s="1"/>
  <c r="S871"/>
  <c r="Q836"/>
  <c r="Q805"/>
  <c r="S989"/>
  <c r="Q989"/>
  <c r="R989" s="1"/>
  <c r="V989" s="1"/>
  <c r="W962"/>
  <c r="Q962"/>
  <c r="R962" s="1"/>
  <c r="V962" s="1"/>
  <c r="Q930"/>
  <c r="Q937"/>
  <c r="W961"/>
  <c r="Q961"/>
  <c r="R961" s="1"/>
  <c r="V961" s="1"/>
  <c r="S858"/>
  <c r="Q858"/>
  <c r="R858" s="1"/>
  <c r="V858" s="1"/>
  <c r="W858"/>
  <c r="Q862"/>
  <c r="Q827"/>
  <c r="R827" s="1"/>
  <c r="V827" s="1"/>
  <c r="W827"/>
  <c r="Q847"/>
  <c r="R847" s="1"/>
  <c r="V847" s="1"/>
  <c r="S847"/>
  <c r="W847"/>
  <c r="W710"/>
  <c r="Q710"/>
  <c r="R710" s="1"/>
  <c r="V710" s="1"/>
  <c r="S710"/>
  <c r="Q821"/>
  <c r="Q761"/>
  <c r="R761" s="1"/>
  <c r="V761" s="1"/>
  <c r="W761"/>
  <c r="S818"/>
  <c r="Q818"/>
  <c r="R818" s="1"/>
  <c r="V818" s="1"/>
  <c r="Q749"/>
  <c r="Q635"/>
  <c r="S763"/>
  <c r="Q763"/>
  <c r="R763" s="1"/>
  <c r="V763" s="1"/>
  <c r="W763"/>
  <c r="Q674"/>
  <c r="R674" s="1"/>
  <c r="V674" s="1"/>
  <c r="S674"/>
  <c r="W674"/>
  <c r="Q796"/>
  <c r="Q694"/>
  <c r="R694" s="1"/>
  <c r="V694" s="1"/>
  <c r="S694"/>
  <c r="Q984"/>
  <c r="Q652"/>
  <c r="R652" s="1"/>
  <c r="V652" s="1"/>
  <c r="Q583"/>
  <c r="Q519"/>
  <c r="R519" s="1"/>
  <c r="V519" s="1"/>
  <c r="S519"/>
  <c r="Q455"/>
  <c r="R455" s="1"/>
  <c r="V455" s="1"/>
  <c r="W455"/>
  <c r="Q676"/>
  <c r="R676" s="1"/>
  <c r="V676" s="1"/>
  <c r="Q587"/>
  <c r="Q523"/>
  <c r="R523" s="1"/>
  <c r="V523" s="1"/>
  <c r="S523"/>
  <c r="Q459"/>
  <c r="R459" s="1"/>
  <c r="V459" s="1"/>
  <c r="W459"/>
  <c r="Q672"/>
  <c r="R672" s="1"/>
  <c r="V672" s="1"/>
  <c r="S521"/>
  <c r="Q521"/>
  <c r="R521" s="1"/>
  <c r="V521" s="1"/>
  <c r="W521"/>
  <c r="Q394"/>
  <c r="R394" s="1"/>
  <c r="V394" s="1"/>
  <c r="S394"/>
  <c r="Q330"/>
  <c r="R330" s="1"/>
  <c r="V330" s="1"/>
  <c r="W330"/>
  <c r="Q860"/>
  <c r="R860" s="1"/>
  <c r="V860" s="1"/>
  <c r="S860"/>
  <c r="W860"/>
  <c r="S597"/>
  <c r="Q597"/>
  <c r="R597" s="1"/>
  <c r="V597" s="1"/>
  <c r="W597"/>
  <c r="Q469"/>
  <c r="S376"/>
  <c r="Q376"/>
  <c r="R376" s="1"/>
  <c r="V376" s="1"/>
  <c r="W376"/>
  <c r="Q312"/>
  <c r="R312" s="1"/>
  <c r="V312" s="1"/>
  <c r="S249"/>
  <c r="Q249"/>
  <c r="R249" s="1"/>
  <c r="V249" s="1"/>
  <c r="W217"/>
  <c r="Q217"/>
  <c r="R217" s="1"/>
  <c r="V217" s="1"/>
  <c r="S688"/>
  <c r="Q688"/>
  <c r="R688" s="1"/>
  <c r="V688" s="1"/>
  <c r="W688"/>
  <c r="Q513"/>
  <c r="R513" s="1"/>
  <c r="V513" s="1"/>
  <c r="Q390"/>
  <c r="Q326"/>
  <c r="R326" s="1"/>
  <c r="V326" s="1"/>
  <c r="S326"/>
  <c r="Q266"/>
  <c r="Q429"/>
  <c r="R429" s="1"/>
  <c r="V429" s="1"/>
  <c r="S268"/>
  <c r="Q268"/>
  <c r="R268" s="1"/>
  <c r="V268" s="1"/>
  <c r="W268"/>
  <c r="Q193"/>
  <c r="Q139"/>
  <c r="R139" s="1"/>
  <c r="V139" s="1"/>
  <c r="W139"/>
  <c r="Q199"/>
  <c r="R199" s="1"/>
  <c r="V199" s="1"/>
  <c r="S199"/>
  <c r="Q31"/>
  <c r="Q83"/>
  <c r="R83" s="1"/>
  <c r="V83" s="1"/>
  <c r="S83"/>
  <c r="W83"/>
  <c r="Q123"/>
  <c r="R123" s="1"/>
  <c r="V123" s="1"/>
  <c r="W123"/>
  <c r="Q799"/>
  <c r="R799" s="1"/>
  <c r="V799" s="1"/>
  <c r="W863"/>
  <c r="Q863"/>
  <c r="R863" s="1"/>
  <c r="V863" s="1"/>
  <c r="S863"/>
  <c r="Q844"/>
  <c r="W807"/>
  <c r="Q807"/>
  <c r="R807" s="1"/>
  <c r="V807" s="1"/>
  <c r="S807"/>
  <c r="W999"/>
  <c r="Q999"/>
  <c r="R999" s="1"/>
  <c r="V999" s="1"/>
  <c r="W958"/>
  <c r="Q958"/>
  <c r="R958" s="1"/>
  <c r="V958" s="1"/>
  <c r="S958"/>
  <c r="Q967"/>
  <c r="R967" s="1"/>
  <c r="V967" s="1"/>
  <c r="W967"/>
  <c r="S975"/>
  <c r="Q975"/>
  <c r="R975" s="1"/>
  <c r="V975" s="1"/>
  <c r="W975"/>
  <c r="Q951"/>
  <c r="R951" s="1"/>
  <c r="V951" s="1"/>
  <c r="W951"/>
  <c r="S951"/>
  <c r="S944"/>
  <c r="Q944"/>
  <c r="R944" s="1"/>
  <c r="V944" s="1"/>
  <c r="Q931"/>
  <c r="R931" s="1"/>
  <c r="V931" s="1"/>
  <c r="W931"/>
  <c r="Q947"/>
  <c r="R947" s="1"/>
  <c r="V947" s="1"/>
  <c r="S947"/>
  <c r="S764"/>
  <c r="Q764"/>
  <c r="R764" s="1"/>
  <c r="V764" s="1"/>
  <c r="W732"/>
  <c r="Q732"/>
  <c r="R732" s="1"/>
  <c r="V732" s="1"/>
  <c r="Q770"/>
  <c r="W738"/>
  <c r="Q738"/>
  <c r="R738" s="1"/>
  <c r="V738" s="1"/>
  <c r="S738"/>
  <c r="S706"/>
  <c r="Q706"/>
  <c r="R706" s="1"/>
  <c r="V706" s="1"/>
  <c r="W673"/>
  <c r="Q673"/>
  <c r="R673" s="1"/>
  <c r="V673" s="1"/>
  <c r="W641"/>
  <c r="S641"/>
  <c r="Q641"/>
  <c r="R641" s="1"/>
  <c r="V641" s="1"/>
  <c r="W695"/>
  <c r="Q695"/>
  <c r="R695" s="1"/>
  <c r="V695" s="1"/>
  <c r="S695"/>
  <c r="Q663"/>
  <c r="R663" s="1"/>
  <c r="V663" s="1"/>
  <c r="W631"/>
  <c r="Q631"/>
  <c r="R631" s="1"/>
  <c r="V631" s="1"/>
  <c r="W610"/>
  <c r="S610"/>
  <c r="Q610"/>
  <c r="R610" s="1"/>
  <c r="V610" s="1"/>
  <c r="Q578"/>
  <c r="S546"/>
  <c r="Q546"/>
  <c r="R546" s="1"/>
  <c r="V546" s="1"/>
  <c r="W514"/>
  <c r="Q514"/>
  <c r="R514" s="1"/>
  <c r="V514" s="1"/>
  <c r="W482"/>
  <c r="S482"/>
  <c r="Q482"/>
  <c r="R482" s="1"/>
  <c r="V482" s="1"/>
  <c r="Q450"/>
  <c r="S418"/>
  <c r="Q418"/>
  <c r="R418" s="1"/>
  <c r="V418" s="1"/>
  <c r="W596"/>
  <c r="Q596"/>
  <c r="R596" s="1"/>
  <c r="V596" s="1"/>
  <c r="S596"/>
  <c r="Q564"/>
  <c r="W532"/>
  <c r="Q532"/>
  <c r="R532" s="1"/>
  <c r="V532" s="1"/>
  <c r="S532"/>
  <c r="Q500"/>
  <c r="R500" s="1"/>
  <c r="V500" s="1"/>
  <c r="W468"/>
  <c r="Q468"/>
  <c r="R468" s="1"/>
  <c r="V468" s="1"/>
  <c r="S468"/>
  <c r="Q436"/>
  <c r="Q393"/>
  <c r="S361"/>
  <c r="Q361"/>
  <c r="R361" s="1"/>
  <c r="V361" s="1"/>
  <c r="W329"/>
  <c r="Q329"/>
  <c r="R329" s="1"/>
  <c r="V329" s="1"/>
  <c r="W297"/>
  <c r="S297"/>
  <c r="Q297"/>
  <c r="R297" s="1"/>
  <c r="V297" s="1"/>
  <c r="W399"/>
  <c r="Q399"/>
  <c r="R399" s="1"/>
  <c r="V399" s="1"/>
  <c r="S399"/>
  <c r="Q367"/>
  <c r="R367" s="1"/>
  <c r="V367" s="1"/>
  <c r="W335"/>
  <c r="Q335"/>
  <c r="R335" s="1"/>
  <c r="V335" s="1"/>
  <c r="S335"/>
  <c r="Q303"/>
  <c r="W271"/>
  <c r="Q271"/>
  <c r="R271" s="1"/>
  <c r="V271" s="1"/>
  <c r="S271"/>
  <c r="W261"/>
  <c r="Q261"/>
  <c r="R261" s="1"/>
  <c r="V261" s="1"/>
  <c r="W226"/>
  <c r="Q226"/>
  <c r="R226" s="1"/>
  <c r="V226" s="1"/>
  <c r="S226"/>
  <c r="Q194"/>
  <c r="W162"/>
  <c r="Q162"/>
  <c r="R162" s="1"/>
  <c r="V162" s="1"/>
  <c r="S162"/>
  <c r="Q130"/>
  <c r="R130" s="1"/>
  <c r="V130" s="1"/>
  <c r="W98"/>
  <c r="Q98"/>
  <c r="R98" s="1"/>
  <c r="V98" s="1"/>
  <c r="S98"/>
  <c r="Q66"/>
  <c r="W34"/>
  <c r="Q34"/>
  <c r="R34" s="1"/>
  <c r="V34" s="1"/>
  <c r="S34"/>
  <c r="Q256"/>
  <c r="R256" s="1"/>
  <c r="V256" s="1"/>
  <c r="W256"/>
  <c r="S256"/>
  <c r="S228"/>
  <c r="Q228"/>
  <c r="R228" s="1"/>
  <c r="V228" s="1"/>
  <c r="W196"/>
  <c r="S196"/>
  <c r="Q196"/>
  <c r="R196" s="1"/>
  <c r="V196" s="1"/>
  <c r="Q164"/>
  <c r="S132"/>
  <c r="Q132"/>
  <c r="R132" s="1"/>
  <c r="V132" s="1"/>
  <c r="W100"/>
  <c r="Q100"/>
  <c r="R100" s="1"/>
  <c r="V100" s="1"/>
  <c r="S100"/>
  <c r="Q68"/>
  <c r="W36"/>
  <c r="Q36"/>
  <c r="R36" s="1"/>
  <c r="V36" s="1"/>
  <c r="S36"/>
  <c r="Q247"/>
  <c r="R247" s="1"/>
  <c r="V247" s="1"/>
  <c r="S247"/>
  <c r="W247"/>
  <c r="Q215"/>
  <c r="Q828"/>
  <c r="Q906"/>
  <c r="Q1013"/>
  <c r="R1013" s="1"/>
  <c r="V1013" s="1"/>
  <c r="W981"/>
  <c r="Q981"/>
  <c r="R981" s="1"/>
  <c r="V981" s="1"/>
  <c r="S981"/>
  <c r="Q995"/>
  <c r="W954"/>
  <c r="Q954"/>
  <c r="R954" s="1"/>
  <c r="V954" s="1"/>
  <c r="S954"/>
  <c r="Q956"/>
  <c r="R956" s="1"/>
  <c r="V956" s="1"/>
  <c r="W922"/>
  <c r="Q922"/>
  <c r="R922" s="1"/>
  <c r="V922" s="1"/>
  <c r="S922"/>
  <c r="Q955"/>
  <c r="R955" s="1"/>
  <c r="V955" s="1"/>
  <c r="W955"/>
  <c r="S940"/>
  <c r="Q940"/>
  <c r="R940" s="1"/>
  <c r="V940" s="1"/>
  <c r="W940"/>
  <c r="Q972"/>
  <c r="R972" s="1"/>
  <c r="V972" s="1"/>
  <c r="S932"/>
  <c r="Q932"/>
  <c r="R932" s="1"/>
  <c r="V932" s="1"/>
  <c r="W932"/>
  <c r="W912"/>
  <c r="Q912"/>
  <c r="R912" s="1"/>
  <c r="V912" s="1"/>
  <c r="S928"/>
  <c r="Q928"/>
  <c r="R928" s="1"/>
  <c r="V928" s="1"/>
  <c r="W928"/>
  <c r="S792"/>
  <c r="Q792"/>
  <c r="R792" s="1"/>
  <c r="V792" s="1"/>
  <c r="W760"/>
  <c r="Q760"/>
  <c r="R760" s="1"/>
  <c r="V760" s="1"/>
  <c r="W728"/>
  <c r="S728"/>
  <c r="Q728"/>
  <c r="R728" s="1"/>
  <c r="V728" s="1"/>
  <c r="W766"/>
  <c r="Q766"/>
  <c r="R766" s="1"/>
  <c r="V766" s="1"/>
  <c r="S766"/>
  <c r="Q734"/>
  <c r="R734" s="1"/>
  <c r="V734" s="1"/>
  <c r="Q978"/>
  <c r="S701"/>
  <c r="Q701"/>
  <c r="R701" s="1"/>
  <c r="V701" s="1"/>
  <c r="W701" s="1"/>
  <c r="Q669"/>
  <c r="S637"/>
  <c r="Q637"/>
  <c r="R637" s="1"/>
  <c r="V637" s="1"/>
  <c r="W691"/>
  <c r="Q691"/>
  <c r="R691" s="1"/>
  <c r="V691" s="1"/>
  <c r="S691"/>
  <c r="Q659"/>
  <c r="Q606"/>
  <c r="W574"/>
  <c r="S574"/>
  <c r="Q574"/>
  <c r="R574" s="1"/>
  <c r="V574" s="1"/>
  <c r="W542"/>
  <c r="Q542"/>
  <c r="R542" s="1"/>
  <c r="V542" s="1"/>
  <c r="S510"/>
  <c r="Q510"/>
  <c r="R510" s="1"/>
  <c r="V510" s="1"/>
  <c r="Q478"/>
  <c r="W446"/>
  <c r="S446"/>
  <c r="Q446"/>
  <c r="R446" s="1"/>
  <c r="V446" s="1"/>
  <c r="W414"/>
  <c r="Q414"/>
  <c r="R414" s="1"/>
  <c r="V414" s="1"/>
  <c r="Q620"/>
  <c r="R620" s="1"/>
  <c r="V620" s="1"/>
  <c r="W620"/>
  <c r="S620"/>
  <c r="W592"/>
  <c r="Q592"/>
  <c r="R592" s="1"/>
  <c r="V592" s="1"/>
  <c r="S592"/>
  <c r="Q560"/>
  <c r="R560" s="1"/>
  <c r="V560" s="1"/>
  <c r="W528"/>
  <c r="Q528"/>
  <c r="R528" s="1"/>
  <c r="V528" s="1"/>
  <c r="S528"/>
  <c r="Q496"/>
  <c r="W464"/>
  <c r="Q464"/>
  <c r="R464" s="1"/>
  <c r="V464" s="1"/>
  <c r="S464"/>
  <c r="Q432"/>
  <c r="R432" s="1"/>
  <c r="V432" s="1"/>
  <c r="W389"/>
  <c r="Q389"/>
  <c r="R389" s="1"/>
  <c r="V389" s="1"/>
  <c r="S357"/>
  <c r="Q357"/>
  <c r="R357" s="1"/>
  <c r="V357" s="1"/>
  <c r="Q325"/>
  <c r="W293"/>
  <c r="S293"/>
  <c r="Q293"/>
  <c r="R293" s="1"/>
  <c r="V293" s="1"/>
  <c r="W395"/>
  <c r="Q395"/>
  <c r="R395" s="1"/>
  <c r="V395" s="1"/>
  <c r="S363"/>
  <c r="Q363"/>
  <c r="R363" s="1"/>
  <c r="V363" s="1"/>
  <c r="Q331"/>
  <c r="W299"/>
  <c r="S299"/>
  <c r="Q299"/>
  <c r="R299" s="1"/>
  <c r="V299" s="1"/>
  <c r="W267"/>
  <c r="Q267"/>
  <c r="R267" s="1"/>
  <c r="V267" s="1"/>
  <c r="Q629"/>
  <c r="W222"/>
  <c r="Q222"/>
  <c r="R222" s="1"/>
  <c r="V222" s="1"/>
  <c r="S222"/>
  <c r="Q190"/>
  <c r="R190" s="1"/>
  <c r="V190" s="1"/>
  <c r="W158"/>
  <c r="Q158"/>
  <c r="R158" s="1"/>
  <c r="V158" s="1"/>
  <c r="S158"/>
  <c r="Q126"/>
  <c r="W94"/>
  <c r="Q94"/>
  <c r="R94" s="1"/>
  <c r="V94" s="1"/>
  <c r="S94"/>
  <c r="Q62"/>
  <c r="R62" s="1"/>
  <c r="V62" s="1"/>
  <c r="W30"/>
  <c r="Q30"/>
  <c r="R30" s="1"/>
  <c r="V30" s="1"/>
  <c r="S30"/>
  <c r="Q253"/>
  <c r="Q224"/>
  <c r="Q192"/>
  <c r="R192" s="1"/>
  <c r="V192" s="1"/>
  <c r="W160"/>
  <c r="Q160"/>
  <c r="R160" s="1"/>
  <c r="V160" s="1"/>
  <c r="S160"/>
  <c r="Q128"/>
  <c r="Q96"/>
  <c r="W64"/>
  <c r="S64"/>
  <c r="Q64"/>
  <c r="R64" s="1"/>
  <c r="V64" s="1"/>
  <c r="W32"/>
  <c r="Q32"/>
  <c r="R32" s="1"/>
  <c r="V32" s="1"/>
  <c r="Q243"/>
  <c r="R243" s="1"/>
  <c r="V243" s="1"/>
  <c r="S243"/>
  <c r="W243"/>
  <c r="Q211"/>
  <c r="R211" s="1"/>
  <c r="V211" s="1"/>
  <c r="W211"/>
  <c r="Q136"/>
  <c r="R136" s="1"/>
  <c r="V136" s="1"/>
  <c r="W72"/>
  <c r="Q72"/>
  <c r="R72" s="1"/>
  <c r="V72" s="1"/>
  <c r="S24"/>
  <c r="Q24"/>
  <c r="R24" s="1"/>
  <c r="V24" s="1"/>
  <c r="Q251"/>
  <c r="R251" s="1"/>
  <c r="V251" s="1"/>
  <c r="W251"/>
  <c r="W893"/>
  <c r="S893"/>
  <c r="Q893"/>
  <c r="R893" s="1"/>
  <c r="V893" s="1"/>
  <c r="W852"/>
  <c r="Q852"/>
  <c r="R852" s="1"/>
  <c r="V852" s="1"/>
  <c r="S852"/>
  <c r="Q986"/>
  <c r="R986" s="1"/>
  <c r="V986" s="1"/>
  <c r="S986"/>
  <c r="W986"/>
  <c r="W934"/>
  <c r="Q934"/>
  <c r="R934" s="1"/>
  <c r="V934" s="1"/>
  <c r="S934"/>
  <c r="S909"/>
  <c r="W909"/>
  <c r="Q909"/>
  <c r="R909" s="1"/>
  <c r="V909" s="1"/>
  <c r="S870"/>
  <c r="Q870"/>
  <c r="R870" s="1"/>
  <c r="V870" s="1"/>
  <c r="W870"/>
  <c r="Q864"/>
  <c r="R864" s="1"/>
  <c r="V864" s="1"/>
  <c r="S864"/>
  <c r="W864"/>
  <c r="Q769"/>
  <c r="R769" s="1"/>
  <c r="V769" s="1"/>
  <c r="W769"/>
  <c r="Q829"/>
  <c r="R829" s="1"/>
  <c r="V829" s="1"/>
  <c r="Q682"/>
  <c r="Q812"/>
  <c r="R812" s="1"/>
  <c r="V812" s="1"/>
  <c r="S812"/>
  <c r="W812"/>
  <c r="Q638"/>
  <c r="R638" s="1"/>
  <c r="V638" s="1"/>
  <c r="W638"/>
  <c r="Q668"/>
  <c r="R668" s="1"/>
  <c r="V668" s="1"/>
  <c r="Q463"/>
  <c r="Q531"/>
  <c r="R531" s="1"/>
  <c r="V531" s="1"/>
  <c r="S531"/>
  <c r="W531"/>
  <c r="Q409"/>
  <c r="Q704"/>
  <c r="R704" s="1"/>
  <c r="V704" s="1"/>
  <c r="Q402"/>
  <c r="Q274"/>
  <c r="R274" s="1"/>
  <c r="V274" s="1"/>
  <c r="S274"/>
  <c r="W274"/>
  <c r="S485"/>
  <c r="Q485"/>
  <c r="R485" s="1"/>
  <c r="V485" s="1"/>
  <c r="W485"/>
  <c r="Q384"/>
  <c r="R384" s="1"/>
  <c r="V384" s="1"/>
  <c r="S221"/>
  <c r="Q221"/>
  <c r="R221" s="1"/>
  <c r="V221" s="1"/>
  <c r="Q529"/>
  <c r="Q334"/>
  <c r="R334" s="1"/>
  <c r="V334" s="1"/>
  <c r="W334"/>
  <c r="Q573"/>
  <c r="R573" s="1"/>
  <c r="V573" s="1"/>
  <c r="S372"/>
  <c r="Q372"/>
  <c r="R372" s="1"/>
  <c r="V372" s="1"/>
  <c r="W372"/>
  <c r="Q308"/>
  <c r="Q179"/>
  <c r="R179" s="1"/>
  <c r="V179" s="1"/>
  <c r="W179"/>
  <c r="Q85"/>
  <c r="R85" s="1"/>
  <c r="V85" s="1"/>
  <c r="Q103"/>
  <c r="Q9"/>
  <c r="Q75"/>
  <c r="R75" s="1"/>
  <c r="V75" s="1"/>
  <c r="W75"/>
  <c r="Q824"/>
  <c r="R824" s="1"/>
  <c r="V824" s="1"/>
  <c r="W832"/>
  <c r="Q832"/>
  <c r="R832" s="1"/>
  <c r="V832" s="1"/>
  <c r="S832"/>
  <c r="W1008"/>
  <c r="Q1008"/>
  <c r="R1008" s="1"/>
  <c r="V1008" s="1"/>
  <c r="W946"/>
  <c r="Q946"/>
  <c r="R946" s="1"/>
  <c r="V946" s="1"/>
  <c r="S946"/>
  <c r="Q957"/>
  <c r="R957" s="1"/>
  <c r="V957" s="1"/>
  <c r="S894"/>
  <c r="Q894"/>
  <c r="R894" s="1"/>
  <c r="V894" s="1"/>
  <c r="W894"/>
  <c r="Q729"/>
  <c r="R729" s="1"/>
  <c r="V729" s="1"/>
  <c r="S729"/>
  <c r="W729"/>
  <c r="Q900"/>
  <c r="R900" s="1"/>
  <c r="V900" s="1"/>
  <c r="W900"/>
  <c r="Q642"/>
  <c r="R642" s="1"/>
  <c r="V642" s="1"/>
  <c r="S642"/>
  <c r="S739"/>
  <c r="Q739"/>
  <c r="R739" s="1"/>
  <c r="V739" s="1"/>
  <c r="W739"/>
  <c r="Q615"/>
  <c r="R615" s="1"/>
  <c r="V615" s="1"/>
  <c r="S615"/>
  <c r="W615"/>
  <c r="Q487"/>
  <c r="R487" s="1"/>
  <c r="V487" s="1"/>
  <c r="W487"/>
  <c r="Q555"/>
  <c r="R555" s="1"/>
  <c r="V555" s="1"/>
  <c r="S555"/>
  <c r="Q427"/>
  <c r="Q585"/>
  <c r="Q362"/>
  <c r="R362" s="1"/>
  <c r="V362" s="1"/>
  <c r="W362"/>
  <c r="Q533"/>
  <c r="R533" s="1"/>
  <c r="V533" s="1"/>
  <c r="S344"/>
  <c r="Q344"/>
  <c r="R344" s="1"/>
  <c r="V344" s="1"/>
  <c r="W344"/>
  <c r="W233"/>
  <c r="Q233"/>
  <c r="R233" s="1"/>
  <c r="V233" s="1"/>
  <c r="S577"/>
  <c r="Q577"/>
  <c r="R577" s="1"/>
  <c r="V577" s="1"/>
  <c r="W577"/>
  <c r="Q358"/>
  <c r="R358" s="1"/>
  <c r="V358" s="1"/>
  <c r="S332"/>
  <c r="Q332"/>
  <c r="R332" s="1"/>
  <c r="V332" s="1"/>
  <c r="Q109"/>
  <c r="S105"/>
  <c r="Q105"/>
  <c r="R105" s="1"/>
  <c r="V105" s="1"/>
  <c r="W105"/>
  <c r="W801"/>
  <c r="S801"/>
  <c r="Q801"/>
  <c r="R801" s="1"/>
  <c r="V801" s="1"/>
  <c r="W822"/>
  <c r="S822"/>
  <c r="Q822"/>
  <c r="R822" s="1"/>
  <c r="V822" s="1"/>
  <c r="Q1006"/>
  <c r="R1006" s="1"/>
  <c r="V1006" s="1"/>
  <c r="W1006"/>
  <c r="S1006"/>
  <c r="Q379"/>
  <c r="W347"/>
  <c r="S347"/>
  <c r="Q347"/>
  <c r="R347" s="1"/>
  <c r="V347" s="1"/>
  <c r="W315"/>
  <c r="S315"/>
  <c r="Q315"/>
  <c r="R315" s="1"/>
  <c r="V315" s="1"/>
  <c r="S283"/>
  <c r="Q283"/>
  <c r="R283" s="1"/>
  <c r="V283" s="1"/>
  <c r="W238"/>
  <c r="Q238"/>
  <c r="R238" s="1"/>
  <c r="V238" s="1"/>
  <c r="S238"/>
  <c r="W206"/>
  <c r="Q206"/>
  <c r="R206" s="1"/>
  <c r="V206" s="1"/>
  <c r="W174"/>
  <c r="Q174"/>
  <c r="R174" s="1"/>
  <c r="V174" s="1"/>
  <c r="Q142"/>
  <c r="W110"/>
  <c r="Q110"/>
  <c r="R110" s="1"/>
  <c r="V110" s="1"/>
  <c r="S110"/>
  <c r="W78"/>
  <c r="Q78"/>
  <c r="R78" s="1"/>
  <c r="V78" s="1"/>
  <c r="W46"/>
  <c r="Q46"/>
  <c r="R46" s="1"/>
  <c r="V46" s="1"/>
  <c r="S14"/>
  <c r="Q14"/>
  <c r="R14" s="1"/>
  <c r="V14" s="1"/>
  <c r="Q265"/>
  <c r="S240"/>
  <c r="W240"/>
  <c r="Q240"/>
  <c r="R240" s="1"/>
  <c r="V240" s="1"/>
  <c r="S208"/>
  <c r="W208"/>
  <c r="Q208"/>
  <c r="R208" s="1"/>
  <c r="V208" s="1"/>
  <c r="Q176"/>
  <c r="W144"/>
  <c r="Q144"/>
  <c r="R144" s="1"/>
  <c r="V144" s="1"/>
  <c r="S144"/>
  <c r="W112"/>
  <c r="S112"/>
  <c r="Q112"/>
  <c r="R112" s="1"/>
  <c r="V112" s="1"/>
  <c r="W80"/>
  <c r="S80"/>
  <c r="Q80"/>
  <c r="R80" s="1"/>
  <c r="V80" s="1"/>
  <c r="S48"/>
  <c r="Q48"/>
  <c r="R48" s="1"/>
  <c r="V48" s="1"/>
  <c r="Q16"/>
  <c r="W257"/>
  <c r="Q257"/>
  <c r="R257" s="1"/>
  <c r="V257" s="1"/>
  <c r="Q227"/>
  <c r="Q200"/>
  <c r="Q104"/>
  <c r="W40"/>
  <c r="S40"/>
  <c r="Q40"/>
  <c r="R40" s="1"/>
  <c r="V40" s="1"/>
  <c r="Q219"/>
  <c r="Q29" i="11"/>
  <c r="S29" s="1"/>
  <c r="P29"/>
  <c r="R29" s="1"/>
  <c r="T29" s="1"/>
  <c r="Q22"/>
  <c r="S22" s="1"/>
  <c r="P22"/>
  <c r="R22" s="1"/>
  <c r="T22" s="1"/>
  <c r="O30"/>
  <c r="Q30" s="1"/>
  <c r="S30" s="1"/>
  <c r="P31"/>
  <c r="R31" s="1"/>
  <c r="T31" s="1"/>
  <c r="P27"/>
  <c r="R27" s="1"/>
  <c r="T27" s="1"/>
  <c r="O24"/>
  <c r="Q24" s="1"/>
  <c r="S24" s="1"/>
  <c r="O14"/>
  <c r="J14"/>
  <c r="J30"/>
  <c r="H18"/>
  <c r="J18" s="1"/>
  <c r="I18" s="1"/>
  <c r="M18"/>
  <c r="P17"/>
  <c r="K17"/>
  <c r="O17"/>
  <c r="Q17" s="1"/>
  <c r="S17" s="1"/>
  <c r="J17"/>
  <c r="I17" s="1"/>
  <c r="M17"/>
  <c r="L17"/>
  <c r="R28"/>
  <c r="T28" s="1"/>
  <c r="H16"/>
  <c r="P25"/>
  <c r="R25" s="1"/>
  <c r="T25" s="1"/>
  <c r="R23"/>
  <c r="T23" s="1"/>
  <c r="E36" i="10"/>
  <c r="S27"/>
  <c r="K18" i="11" l="1"/>
  <c r="P18"/>
  <c r="P9" s="1"/>
  <c r="P24"/>
  <c r="R24" s="1"/>
  <c r="O18"/>
  <c r="Q18" s="1"/>
  <c r="S18" s="1"/>
  <c r="L18"/>
  <c r="Q26"/>
  <c r="S26" s="1"/>
  <c r="P26"/>
  <c r="R26" s="1"/>
  <c r="T26" s="1"/>
  <c r="R227" i="13"/>
  <c r="V227" s="1"/>
  <c r="W227"/>
  <c r="S227"/>
  <c r="R142"/>
  <c r="V142" s="1"/>
  <c r="R585"/>
  <c r="V585" s="1"/>
  <c r="R402"/>
  <c r="V402" s="1"/>
  <c r="W402"/>
  <c r="S402"/>
  <c r="R128"/>
  <c r="V128" s="1"/>
  <c r="W128"/>
  <c r="S128"/>
  <c r="R331"/>
  <c r="V331" s="1"/>
  <c r="R164"/>
  <c r="V164" s="1"/>
  <c r="R31"/>
  <c r="V31" s="1"/>
  <c r="W31"/>
  <c r="S31"/>
  <c r="R796"/>
  <c r="V796" s="1"/>
  <c r="W796"/>
  <c r="S796"/>
  <c r="R789"/>
  <c r="V789" s="1"/>
  <c r="W789"/>
  <c r="S789"/>
  <c r="R973"/>
  <c r="V973" s="1"/>
  <c r="R463"/>
  <c r="V463" s="1"/>
  <c r="R253"/>
  <c r="V253" s="1"/>
  <c r="R629"/>
  <c r="V629" s="1"/>
  <c r="R659"/>
  <c r="V659" s="1"/>
  <c r="R16"/>
  <c r="V16" s="1"/>
  <c r="R176"/>
  <c r="V176" s="1"/>
  <c r="R103"/>
  <c r="V103" s="1"/>
  <c r="W103"/>
  <c r="S103"/>
  <c r="R308"/>
  <c r="V308" s="1"/>
  <c r="S308"/>
  <c r="W308"/>
  <c r="R96"/>
  <c r="V96" s="1"/>
  <c r="W96"/>
  <c r="S96"/>
  <c r="R978"/>
  <c r="V978" s="1"/>
  <c r="R215"/>
  <c r="V215" s="1"/>
  <c r="W215"/>
  <c r="S215"/>
  <c r="R450"/>
  <c r="V450" s="1"/>
  <c r="W450"/>
  <c r="S450"/>
  <c r="R578"/>
  <c r="V578" s="1"/>
  <c r="W578"/>
  <c r="S578"/>
  <c r="R770"/>
  <c r="V770" s="1"/>
  <c r="R583"/>
  <c r="V583" s="1"/>
  <c r="R635"/>
  <c r="V635" s="1"/>
  <c r="R836"/>
  <c r="V836" s="1"/>
  <c r="W836"/>
  <c r="S836"/>
  <c r="R71"/>
  <c r="V71" s="1"/>
  <c r="W71"/>
  <c r="S71"/>
  <c r="R147"/>
  <c r="V147" s="1"/>
  <c r="R416"/>
  <c r="V416" s="1"/>
  <c r="R544"/>
  <c r="V544" s="1"/>
  <c r="W544"/>
  <c r="S544"/>
  <c r="R148"/>
  <c r="V148" s="1"/>
  <c r="W148"/>
  <c r="S148"/>
  <c r="R18"/>
  <c r="V18" s="1"/>
  <c r="W18"/>
  <c r="S18"/>
  <c r="S721"/>
  <c r="R325"/>
  <c r="V325" s="1"/>
  <c r="W325"/>
  <c r="S325"/>
  <c r="R669"/>
  <c r="V669" s="1"/>
  <c r="R66"/>
  <c r="V66" s="1"/>
  <c r="R393"/>
  <c r="V393" s="1"/>
  <c r="W393"/>
  <c r="S393"/>
  <c r="R340"/>
  <c r="V340" s="1"/>
  <c r="S340"/>
  <c r="W340"/>
  <c r="R838"/>
  <c r="V838" s="1"/>
  <c r="R430"/>
  <c r="V430" s="1"/>
  <c r="R231"/>
  <c r="V231" s="1"/>
  <c r="R50"/>
  <c r="V50" s="1"/>
  <c r="W50"/>
  <c r="S50"/>
  <c r="R219"/>
  <c r="R104"/>
  <c r="V104" s="1"/>
  <c r="W104"/>
  <c r="S104"/>
  <c r="R109"/>
  <c r="V109" s="1"/>
  <c r="S109"/>
  <c r="W109"/>
  <c r="R427"/>
  <c r="V427" s="1"/>
  <c r="R682"/>
  <c r="V682" s="1"/>
  <c r="W682"/>
  <c r="S682"/>
  <c r="R224"/>
  <c r="V224" s="1"/>
  <c r="S224"/>
  <c r="W224"/>
  <c r="R496"/>
  <c r="V496" s="1"/>
  <c r="R478"/>
  <c r="V478" s="1"/>
  <c r="R606"/>
  <c r="V606" s="1"/>
  <c r="W606"/>
  <c r="S606"/>
  <c r="R906"/>
  <c r="V906" s="1"/>
  <c r="R303"/>
  <c r="V303" s="1"/>
  <c r="W303"/>
  <c r="S303"/>
  <c r="R436"/>
  <c r="V436" s="1"/>
  <c r="W436"/>
  <c r="S436"/>
  <c r="R564"/>
  <c r="V564" s="1"/>
  <c r="R193"/>
  <c r="V193" s="1"/>
  <c r="S193"/>
  <c r="W193"/>
  <c r="R390"/>
  <c r="V390" s="1"/>
  <c r="W390"/>
  <c r="S390"/>
  <c r="R587"/>
  <c r="V587" s="1"/>
  <c r="W587"/>
  <c r="S587"/>
  <c r="R984"/>
  <c r="V984" s="1"/>
  <c r="S984"/>
  <c r="W984"/>
  <c r="R821"/>
  <c r="V821" s="1"/>
  <c r="S821"/>
  <c r="W821"/>
  <c r="R930"/>
  <c r="V930" s="1"/>
  <c r="W930"/>
  <c r="S930"/>
  <c r="R813"/>
  <c r="V813" s="1"/>
  <c r="R366"/>
  <c r="V366" s="1"/>
  <c r="R888"/>
  <c r="V888" s="1"/>
  <c r="W888"/>
  <c r="S888"/>
  <c r="R848"/>
  <c r="V848" s="1"/>
  <c r="R277"/>
  <c r="V277" s="1"/>
  <c r="R146"/>
  <c r="V146" s="1"/>
  <c r="W349"/>
  <c r="W447"/>
  <c r="R379"/>
  <c r="V379" s="1"/>
  <c r="W379"/>
  <c r="S379"/>
  <c r="R995"/>
  <c r="V995" s="1"/>
  <c r="S995"/>
  <c r="W995"/>
  <c r="R194"/>
  <c r="V194" s="1"/>
  <c r="W194"/>
  <c r="S194"/>
  <c r="R749"/>
  <c r="V749" s="1"/>
  <c r="W749"/>
  <c r="S749"/>
  <c r="R937"/>
  <c r="V937" s="1"/>
  <c r="S937"/>
  <c r="W937"/>
  <c r="R558"/>
  <c r="V558" s="1"/>
  <c r="R200"/>
  <c r="V200" s="1"/>
  <c r="R265"/>
  <c r="V265" s="1"/>
  <c r="S265"/>
  <c r="W265"/>
  <c r="R9"/>
  <c r="V9" s="1"/>
  <c r="R529"/>
  <c r="V529" s="1"/>
  <c r="R409"/>
  <c r="V409" s="1"/>
  <c r="S409"/>
  <c r="W409"/>
  <c r="R126"/>
  <c r="V126" s="1"/>
  <c r="R828"/>
  <c r="V828" s="1"/>
  <c r="W828"/>
  <c r="S828"/>
  <c r="R68"/>
  <c r="V68" s="1"/>
  <c r="R844"/>
  <c r="V844" s="1"/>
  <c r="W844"/>
  <c r="S844"/>
  <c r="R266"/>
  <c r="V266" s="1"/>
  <c r="S266"/>
  <c r="W266"/>
  <c r="R469"/>
  <c r="V469" s="1"/>
  <c r="S469"/>
  <c r="W469"/>
  <c r="R862"/>
  <c r="V862" s="1"/>
  <c r="S862"/>
  <c r="W862"/>
  <c r="R805"/>
  <c r="V805" s="1"/>
  <c r="R57"/>
  <c r="V57" s="1"/>
  <c r="S57"/>
  <c r="W57"/>
  <c r="R117"/>
  <c r="V117" s="1"/>
  <c r="R421"/>
  <c r="V421" s="1"/>
  <c r="R473"/>
  <c r="V473" s="1"/>
  <c r="R559"/>
  <c r="V559" s="1"/>
  <c r="R52"/>
  <c r="V52" s="1"/>
  <c r="W892"/>
  <c r="S533"/>
  <c r="S957"/>
  <c r="W824"/>
  <c r="S85"/>
  <c r="S573"/>
  <c r="W221"/>
  <c r="S384"/>
  <c r="S704"/>
  <c r="S668"/>
  <c r="S829"/>
  <c r="S72"/>
  <c r="W136"/>
  <c r="S32"/>
  <c r="W192"/>
  <c r="W62"/>
  <c r="W190"/>
  <c r="S267"/>
  <c r="S395"/>
  <c r="S389"/>
  <c r="W432"/>
  <c r="W560"/>
  <c r="S414"/>
  <c r="S542"/>
  <c r="W637"/>
  <c r="W734"/>
  <c r="S760"/>
  <c r="W792"/>
  <c r="S972"/>
  <c r="S955"/>
  <c r="S956"/>
  <c r="W1013"/>
  <c r="W132"/>
  <c r="W228"/>
  <c r="W130"/>
  <c r="S261"/>
  <c r="W367"/>
  <c r="S329"/>
  <c r="W361"/>
  <c r="W500"/>
  <c r="W418"/>
  <c r="S514"/>
  <c r="W546"/>
  <c r="S631"/>
  <c r="W663"/>
  <c r="S673"/>
  <c r="W706"/>
  <c r="S732"/>
  <c r="W764"/>
  <c r="S931"/>
  <c r="W944"/>
  <c r="S967"/>
  <c r="S999"/>
  <c r="W799"/>
  <c r="S429"/>
  <c r="W326"/>
  <c r="S513"/>
  <c r="W249"/>
  <c r="S312"/>
  <c r="W394"/>
  <c r="S672"/>
  <c r="W523"/>
  <c r="S676"/>
  <c r="W519"/>
  <c r="S652"/>
  <c r="W694"/>
  <c r="W818"/>
  <c r="S961"/>
  <c r="S962"/>
  <c r="W989"/>
  <c r="W854"/>
  <c r="W11"/>
  <c r="S97"/>
  <c r="S137"/>
  <c r="W404"/>
  <c r="S509"/>
  <c r="W302"/>
  <c r="S465"/>
  <c r="W237"/>
  <c r="S288"/>
  <c r="W563"/>
  <c r="W634"/>
  <c r="W495"/>
  <c r="S618"/>
  <c r="W670"/>
  <c r="W725"/>
  <c r="W823"/>
  <c r="S902"/>
  <c r="S953"/>
  <c r="W992"/>
  <c r="S881"/>
  <c r="W840"/>
  <c r="S341"/>
  <c r="W480"/>
  <c r="W608"/>
  <c r="S494"/>
  <c r="W625"/>
  <c r="W643"/>
  <c r="S685"/>
  <c r="W750"/>
  <c r="S776"/>
  <c r="W938"/>
  <c r="W116"/>
  <c r="W212"/>
  <c r="W114"/>
  <c r="W242"/>
  <c r="S319"/>
  <c r="W383"/>
  <c r="S345"/>
  <c r="W377"/>
  <c r="S452"/>
  <c r="W516"/>
  <c r="S580"/>
  <c r="S720"/>
  <c r="S498"/>
  <c r="W530"/>
  <c r="S628"/>
  <c r="W647"/>
  <c r="S716"/>
  <c r="S657"/>
  <c r="W786"/>
  <c r="S908"/>
  <c r="S977"/>
  <c r="S855"/>
  <c r="W889"/>
  <c r="W81"/>
  <c r="S95"/>
  <c r="S129"/>
  <c r="W294"/>
  <c r="S201"/>
  <c r="W696"/>
  <c r="S298"/>
  <c r="S457"/>
  <c r="W783"/>
  <c r="S423"/>
  <c r="W662"/>
  <c r="S717"/>
  <c r="W781"/>
  <c r="S793"/>
  <c r="W890"/>
  <c r="W921"/>
  <c r="W914"/>
  <c r="S811"/>
  <c r="S830"/>
  <c r="S903"/>
  <c r="W35"/>
  <c r="W181"/>
  <c r="S254"/>
  <c r="W270"/>
  <c r="S398"/>
  <c r="S775"/>
  <c r="W320"/>
  <c r="W467"/>
  <c r="S595"/>
  <c r="S692"/>
  <c r="W591"/>
  <c r="S702"/>
  <c r="S622"/>
  <c r="W996"/>
  <c r="W364"/>
  <c r="S167"/>
  <c r="S133"/>
  <c r="W348"/>
  <c r="S626"/>
  <c r="S507"/>
  <c r="S644"/>
  <c r="W684"/>
  <c r="S707"/>
  <c r="W845"/>
  <c r="S745"/>
  <c r="S875"/>
  <c r="S191"/>
  <c r="W183"/>
  <c r="S153"/>
  <c r="W541"/>
  <c r="S318"/>
  <c r="S497"/>
  <c r="R791"/>
  <c r="V791" s="1"/>
  <c r="R839"/>
  <c r="S839"/>
  <c r="R120"/>
  <c r="S120" s="1"/>
  <c r="R214"/>
  <c r="V214" s="1"/>
  <c r="W214"/>
  <c r="S214"/>
  <c r="R387"/>
  <c r="S387"/>
  <c r="R552"/>
  <c r="V552" s="1"/>
  <c r="R486"/>
  <c r="S486"/>
  <c r="R742"/>
  <c r="V742" s="1"/>
  <c r="R968"/>
  <c r="R28"/>
  <c r="V28" s="1"/>
  <c r="W28"/>
  <c r="S28"/>
  <c r="R220"/>
  <c r="R263"/>
  <c r="V263" s="1"/>
  <c r="W263"/>
  <c r="S263"/>
  <c r="R321"/>
  <c r="S321"/>
  <c r="R604"/>
  <c r="V604" s="1"/>
  <c r="R538"/>
  <c r="S538"/>
  <c r="R127"/>
  <c r="S127" s="1"/>
  <c r="R417"/>
  <c r="V417" s="1"/>
  <c r="S417"/>
  <c r="W417"/>
  <c r="R970"/>
  <c r="V970" s="1"/>
  <c r="W970"/>
  <c r="S970"/>
  <c r="R472"/>
  <c r="V472" s="1"/>
  <c r="R311"/>
  <c r="V311" s="1"/>
  <c r="R458"/>
  <c r="S458"/>
  <c r="R874"/>
  <c r="V874" s="1"/>
  <c r="R1016"/>
  <c r="R37"/>
  <c r="V37" s="1"/>
  <c r="S37"/>
  <c r="W37"/>
  <c r="R350"/>
  <c r="S350" s="1"/>
  <c r="R336"/>
  <c r="V336" s="1"/>
  <c r="S336"/>
  <c r="W336"/>
  <c r="R451"/>
  <c r="S451"/>
  <c r="R785"/>
  <c r="R834"/>
  <c r="S834"/>
  <c r="R152"/>
  <c r="V152" s="1"/>
  <c r="R365"/>
  <c r="V365" s="1"/>
  <c r="W365"/>
  <c r="S365"/>
  <c r="R401"/>
  <c r="V401" s="1"/>
  <c r="W401"/>
  <c r="S401"/>
  <c r="R991"/>
  <c r="V991" s="1"/>
  <c r="R111"/>
  <c r="V111" s="1"/>
  <c r="R70"/>
  <c r="V70" s="1"/>
  <c r="W70"/>
  <c r="S70"/>
  <c r="R41"/>
  <c r="V41" s="1"/>
  <c r="S41"/>
  <c r="W41"/>
  <c r="R405"/>
  <c r="V405" s="1"/>
  <c r="R328"/>
  <c r="V328" s="1"/>
  <c r="R443"/>
  <c r="V443" s="1"/>
  <c r="W443"/>
  <c r="S443"/>
  <c r="R878"/>
  <c r="V878" s="1"/>
  <c r="S878"/>
  <c r="W878"/>
  <c r="R656"/>
  <c r="V656" s="1"/>
  <c r="R630"/>
  <c r="V630" s="1"/>
  <c r="R886"/>
  <c r="V886" s="1"/>
  <c r="S886"/>
  <c r="W886"/>
  <c r="R289"/>
  <c r="V289" s="1"/>
  <c r="W289"/>
  <c r="S289"/>
  <c r="R810"/>
  <c r="V810" s="1"/>
  <c r="R304"/>
  <c r="V304" s="1"/>
  <c r="S304"/>
  <c r="R419"/>
  <c r="V419" s="1"/>
  <c r="R868"/>
  <c r="V868" s="1"/>
  <c r="S868"/>
  <c r="R259"/>
  <c r="V259" s="1"/>
  <c r="R424"/>
  <c r="V424" s="1"/>
  <c r="S424"/>
  <c r="W424"/>
  <c r="R699"/>
  <c r="V699" s="1"/>
  <c r="R752"/>
  <c r="V752" s="1"/>
  <c r="R815"/>
  <c r="V815" s="1"/>
  <c r="S815"/>
  <c r="W815"/>
  <c r="R170"/>
  <c r="V170" s="1"/>
  <c r="R476"/>
  <c r="V476" s="1"/>
  <c r="R410"/>
  <c r="V410" s="1"/>
  <c r="S410"/>
  <c r="R703"/>
  <c r="V703" s="1"/>
  <c r="R960"/>
  <c r="V960" s="1"/>
  <c r="R503"/>
  <c r="V503" s="1"/>
  <c r="S503"/>
  <c r="R853"/>
  <c r="V853" s="1"/>
  <c r="R817"/>
  <c r="V817" s="1"/>
  <c r="S817"/>
  <c r="R959"/>
  <c r="V959" s="1"/>
  <c r="R534"/>
  <c r="V534" s="1"/>
  <c r="S534"/>
  <c r="R305"/>
  <c r="V305" s="1"/>
  <c r="R171"/>
  <c r="V171" s="1"/>
  <c r="S171"/>
  <c r="R49"/>
  <c r="V49" s="1"/>
  <c r="R929"/>
  <c r="V929" s="1"/>
  <c r="R25"/>
  <c r="V25" s="1"/>
  <c r="W25"/>
  <c r="S25"/>
  <c r="R561"/>
  <c r="V561" s="1"/>
  <c r="R741"/>
  <c r="V741" s="1"/>
  <c r="R275"/>
  <c r="V275" s="1"/>
  <c r="W275"/>
  <c r="S275"/>
  <c r="R440"/>
  <c r="V440" s="1"/>
  <c r="R768"/>
  <c r="V768" s="1"/>
  <c r="R428"/>
  <c r="V428" s="1"/>
  <c r="W428"/>
  <c r="S428"/>
  <c r="R680"/>
  <c r="V680" s="1"/>
  <c r="S680"/>
  <c r="W680"/>
  <c r="R292"/>
  <c r="V292" s="1"/>
  <c r="R248"/>
  <c r="V248" s="1"/>
  <c r="R664"/>
  <c r="V664" s="1"/>
  <c r="S664"/>
  <c r="W664"/>
  <c r="R598"/>
  <c r="V598" s="1"/>
  <c r="W598"/>
  <c r="S598"/>
  <c r="S257"/>
  <c r="W48"/>
  <c r="W14"/>
  <c r="S78"/>
  <c r="S206"/>
  <c r="W283"/>
  <c r="W358"/>
  <c r="S233"/>
  <c r="W533"/>
  <c r="S362"/>
  <c r="W555"/>
  <c r="S487"/>
  <c r="W642"/>
  <c r="S900"/>
  <c r="W957"/>
  <c r="S1008"/>
  <c r="S824"/>
  <c r="S75"/>
  <c r="W85"/>
  <c r="S179"/>
  <c r="W573"/>
  <c r="S334"/>
  <c r="W384"/>
  <c r="W704"/>
  <c r="W668"/>
  <c r="S638"/>
  <c r="W829"/>
  <c r="S769"/>
  <c r="S251"/>
  <c r="W24"/>
  <c r="S136"/>
  <c r="S211"/>
  <c r="S192"/>
  <c r="S62"/>
  <c r="S190"/>
  <c r="W363"/>
  <c r="W357"/>
  <c r="S432"/>
  <c r="S560"/>
  <c r="W510"/>
  <c r="S734"/>
  <c r="S912"/>
  <c r="W972"/>
  <c r="W956"/>
  <c r="S1013"/>
  <c r="S130"/>
  <c r="S367"/>
  <c r="S500"/>
  <c r="S663"/>
  <c r="W947"/>
  <c r="S799"/>
  <c r="S123"/>
  <c r="W199"/>
  <c r="S139"/>
  <c r="W429"/>
  <c r="W513"/>
  <c r="S217"/>
  <c r="W312"/>
  <c r="S330"/>
  <c r="W672"/>
  <c r="S459"/>
  <c r="W676"/>
  <c r="S455"/>
  <c r="W652"/>
  <c r="S761"/>
  <c r="S827"/>
  <c r="W97"/>
  <c r="S99"/>
  <c r="W137"/>
  <c r="W509"/>
  <c r="W465"/>
  <c r="S205"/>
  <c r="W288"/>
  <c r="S370"/>
  <c r="S499"/>
  <c r="S431"/>
  <c r="S723"/>
  <c r="W902"/>
  <c r="S925"/>
  <c r="W953"/>
  <c r="W950"/>
  <c r="S840"/>
  <c r="W309"/>
  <c r="S407"/>
  <c r="S480"/>
  <c r="S608"/>
  <c r="W462"/>
  <c r="W590"/>
  <c r="S643"/>
  <c r="W653"/>
  <c r="S750"/>
  <c r="W744"/>
  <c r="W923"/>
  <c r="W904"/>
  <c r="S938"/>
  <c r="S1010"/>
  <c r="W857"/>
  <c r="S260"/>
  <c r="S116"/>
  <c r="W180"/>
  <c r="S114"/>
  <c r="W178"/>
  <c r="S242"/>
  <c r="W319"/>
  <c r="S383"/>
  <c r="S281"/>
  <c r="W313"/>
  <c r="W452"/>
  <c r="S516"/>
  <c r="W580"/>
  <c r="S434"/>
  <c r="W466"/>
  <c r="S562"/>
  <c r="W594"/>
  <c r="S647"/>
  <c r="W716"/>
  <c r="S724"/>
  <c r="W722"/>
  <c r="S786"/>
  <c r="S748"/>
  <c r="W780"/>
  <c r="W908"/>
  <c r="W927"/>
  <c r="W977"/>
  <c r="S81"/>
  <c r="W129"/>
  <c r="S696"/>
  <c r="W457"/>
  <c r="S491"/>
  <c r="S783"/>
  <c r="W715"/>
  <c r="W717"/>
  <c r="S872"/>
  <c r="S890"/>
  <c r="S914"/>
  <c r="W969"/>
  <c r="W811"/>
  <c r="W903"/>
  <c r="S181"/>
  <c r="W775"/>
  <c r="W262"/>
  <c r="S320"/>
  <c r="W692"/>
  <c r="S527"/>
  <c r="W835"/>
  <c r="S941"/>
  <c r="W809"/>
  <c r="W63"/>
  <c r="S364"/>
  <c r="W159"/>
  <c r="S115"/>
  <c r="W133"/>
  <c r="S348"/>
  <c r="W310"/>
  <c r="S209"/>
  <c r="W626"/>
  <c r="W258"/>
  <c r="W644"/>
  <c r="S535"/>
  <c r="S684"/>
  <c r="W690"/>
  <c r="W713"/>
  <c r="S845"/>
  <c r="W880"/>
  <c r="W913"/>
  <c r="W875"/>
  <c r="S23"/>
  <c r="W153"/>
  <c r="S541"/>
  <c r="W497"/>
  <c r="W213"/>
  <c r="R386"/>
  <c r="S386"/>
  <c r="R876"/>
  <c r="R677"/>
  <c r="S677"/>
  <c r="R42"/>
  <c r="V42" s="1"/>
  <c r="W42"/>
  <c r="S42"/>
  <c r="W410"/>
  <c r="R681"/>
  <c r="S681"/>
  <c r="R993"/>
  <c r="V993" s="1"/>
  <c r="R649"/>
  <c r="S649"/>
  <c r="W817"/>
  <c r="R433"/>
  <c r="V433" s="1"/>
  <c r="S433"/>
  <c r="W433"/>
  <c r="R269"/>
  <c r="S269"/>
  <c r="W534"/>
  <c r="W305"/>
  <c r="R175"/>
  <c r="S175"/>
  <c r="R396"/>
  <c r="V396" s="1"/>
  <c r="R380"/>
  <c r="V380" s="1"/>
  <c r="S380"/>
  <c r="W380"/>
  <c r="R439"/>
  <c r="S439"/>
  <c r="R771"/>
  <c r="V771" s="1"/>
  <c r="R131"/>
  <c r="R605"/>
  <c r="V605" s="1"/>
  <c r="S605"/>
  <c r="W605"/>
  <c r="R229"/>
  <c r="R38"/>
  <c r="V38" s="1"/>
  <c r="W38"/>
  <c r="S38"/>
  <c r="R223"/>
  <c r="V223" s="1"/>
  <c r="W223"/>
  <c r="S223"/>
  <c r="R343"/>
  <c r="V343" s="1"/>
  <c r="R711"/>
  <c r="V711" s="1"/>
  <c r="R856"/>
  <c r="V856" s="1"/>
  <c r="S856"/>
  <c r="W856"/>
  <c r="R885"/>
  <c r="V885" s="1"/>
  <c r="W885"/>
  <c r="S885"/>
  <c r="R460"/>
  <c r="V460" s="1"/>
  <c r="R61"/>
  <c r="V61" s="1"/>
  <c r="R374"/>
  <c r="V374" s="1"/>
  <c r="W374"/>
  <c r="S374"/>
  <c r="R765"/>
  <c r="V765" s="1"/>
  <c r="W765"/>
  <c r="S765"/>
  <c r="R1000"/>
  <c r="V1000" s="1"/>
  <c r="R89"/>
  <c r="V89" s="1"/>
  <c r="R773"/>
  <c r="V773" s="1"/>
  <c r="W773"/>
  <c r="S773"/>
  <c r="R1004"/>
  <c r="V1004" s="1"/>
  <c r="S1004"/>
  <c r="W1004"/>
  <c r="R994"/>
  <c r="V994" s="1"/>
  <c r="R188"/>
  <c r="V188" s="1"/>
  <c r="R202"/>
  <c r="V202" s="1"/>
  <c r="W202"/>
  <c r="S202"/>
  <c r="R515"/>
  <c r="V515" s="1"/>
  <c r="W515"/>
  <c r="S515"/>
  <c r="R726"/>
  <c r="V726" s="1"/>
  <c r="S46"/>
  <c r="S174"/>
  <c r="W332"/>
  <c r="S358"/>
  <c r="W281"/>
  <c r="W434"/>
  <c r="W562"/>
  <c r="W628"/>
  <c r="W724"/>
  <c r="W748"/>
  <c r="W95"/>
  <c r="W298"/>
  <c r="W423"/>
  <c r="W793"/>
  <c r="S969"/>
  <c r="W398"/>
  <c r="S262"/>
  <c r="W595"/>
  <c r="W702"/>
  <c r="W167"/>
  <c r="S258"/>
  <c r="W507"/>
  <c r="W707"/>
  <c r="S713"/>
  <c r="W745"/>
  <c r="S913"/>
  <c r="W191"/>
  <c r="W318"/>
  <c r="S213"/>
  <c r="R640"/>
  <c r="V640" s="1"/>
  <c r="R607"/>
  <c r="V607" s="1"/>
  <c r="S607"/>
  <c r="R841"/>
  <c r="V841" s="1"/>
  <c r="R22"/>
  <c r="V22" s="1"/>
  <c r="R349"/>
  <c r="V349" s="1"/>
  <c r="S349"/>
  <c r="R614"/>
  <c r="V614" s="1"/>
  <c r="R1007"/>
  <c r="V1007" s="1"/>
  <c r="W1007"/>
  <c r="R207"/>
  <c r="V207" s="1"/>
  <c r="R391"/>
  <c r="V391" s="1"/>
  <c r="S391"/>
  <c r="W391"/>
  <c r="R846"/>
  <c r="V846" s="1"/>
  <c r="R13"/>
  <c r="V13" s="1"/>
  <c r="W13"/>
  <c r="S13"/>
  <c r="R721"/>
  <c r="V721" s="1"/>
  <c r="W721"/>
  <c r="R843"/>
  <c r="V843" s="1"/>
  <c r="R447"/>
  <c r="V447" s="1"/>
  <c r="S447"/>
  <c r="R683"/>
  <c r="V683" s="1"/>
  <c r="R524"/>
  <c r="V524" s="1"/>
  <c r="S524"/>
  <c r="W524"/>
  <c r="R665"/>
  <c r="V665" s="1"/>
  <c r="S665"/>
  <c r="R842"/>
  <c r="V842" s="1"/>
  <c r="R197"/>
  <c r="V197" s="1"/>
  <c r="W197"/>
  <c r="S197"/>
  <c r="R437"/>
  <c r="V437" s="1"/>
  <c r="R539"/>
  <c r="V539" s="1"/>
  <c r="R777"/>
  <c r="V777" s="1"/>
  <c r="S777"/>
  <c r="R55"/>
  <c r="V55" s="1"/>
  <c r="R185"/>
  <c r="V185" s="1"/>
  <c r="W185"/>
  <c r="S185"/>
  <c r="R892"/>
  <c r="V892" s="1"/>
  <c r="R980"/>
  <c r="V980" s="1"/>
  <c r="W980"/>
  <c r="S980"/>
  <c r="R154"/>
  <c r="V154" s="1"/>
  <c r="W154"/>
  <c r="R935"/>
  <c r="V935" s="1"/>
  <c r="R122"/>
  <c r="V122" s="1"/>
  <c r="W122"/>
  <c r="S122"/>
  <c r="R948"/>
  <c r="V948" s="1"/>
  <c r="S948"/>
  <c r="W948"/>
  <c r="R939"/>
  <c r="V939" s="1"/>
  <c r="R400"/>
  <c r="V400" s="1"/>
  <c r="R470"/>
  <c r="V470" s="1"/>
  <c r="W470"/>
  <c r="S470"/>
  <c r="R155"/>
  <c r="V155" s="1"/>
  <c r="W155"/>
  <c r="S155"/>
  <c r="R241"/>
  <c r="V241" s="1"/>
  <c r="R743"/>
  <c r="V743" s="1"/>
  <c r="R599"/>
  <c r="V599" s="1"/>
  <c r="W599"/>
  <c r="S599"/>
  <c r="R87"/>
  <c r="V87" s="1"/>
  <c r="W87"/>
  <c r="S87"/>
  <c r="R543"/>
  <c r="V543" s="1"/>
  <c r="R795"/>
  <c r="V795" s="1"/>
  <c r="R317"/>
  <c r="V317" s="1"/>
  <c r="W317"/>
  <c r="S317"/>
  <c r="R982"/>
  <c r="V982" s="1"/>
  <c r="W982"/>
  <c r="S982"/>
  <c r="Q751"/>
  <c r="Q479"/>
  <c r="Q965"/>
  <c r="Q1001"/>
  <c r="Q235"/>
  <c r="Q216"/>
  <c r="Q285"/>
  <c r="Q616"/>
  <c r="Q550"/>
  <c r="Q971"/>
  <c r="Q92"/>
  <c r="Q106"/>
  <c r="Q327"/>
  <c r="Q385"/>
  <c r="Q412"/>
  <c r="Q602"/>
  <c r="Q639"/>
  <c r="Q714"/>
  <c r="Q778"/>
  <c r="Q740"/>
  <c r="Q187"/>
  <c r="Q565"/>
  <c r="Q475"/>
  <c r="Q119"/>
  <c r="Q272"/>
  <c r="Q354"/>
  <c r="Q747"/>
  <c r="Q851"/>
  <c r="Q88"/>
  <c r="Q198"/>
  <c r="Q983"/>
  <c r="Q76"/>
  <c r="Q623"/>
  <c r="Q135"/>
  <c r="Q29"/>
  <c r="Q589"/>
  <c r="Q342"/>
  <c r="Q225"/>
  <c r="Q296"/>
  <c r="Q425"/>
  <c r="Q411"/>
  <c r="Q709"/>
  <c r="Q567"/>
  <c r="Q731"/>
  <c r="Q733"/>
  <c r="Q901"/>
  <c r="Q65"/>
  <c r="Q517"/>
  <c r="Q290"/>
  <c r="Q255"/>
  <c r="Q579"/>
  <c r="Q636"/>
  <c r="Q666"/>
  <c r="Q705"/>
  <c r="Q896"/>
  <c r="Q949"/>
  <c r="Q926"/>
  <c r="Q8"/>
  <c r="Q408"/>
  <c r="Q102"/>
  <c r="Q166"/>
  <c r="Q339"/>
  <c r="Q504"/>
  <c r="Q438"/>
  <c r="Q936"/>
  <c r="Q172"/>
  <c r="Q712"/>
  <c r="Q186"/>
  <c r="Q492"/>
  <c r="Q426"/>
  <c r="Q788"/>
  <c r="Q570"/>
  <c r="Q895"/>
  <c r="Q360"/>
  <c r="Q346"/>
  <c r="Q802"/>
  <c r="Q831"/>
  <c r="Q101"/>
  <c r="Q569"/>
  <c r="Q661"/>
  <c r="Q12"/>
  <c r="Q90"/>
  <c r="Q588"/>
  <c r="Q952"/>
  <c r="Q45"/>
  <c r="Q113"/>
  <c r="Q501"/>
  <c r="Q314"/>
  <c r="Q571"/>
  <c r="Q646"/>
  <c r="Q861"/>
  <c r="Q43"/>
  <c r="Q413"/>
  <c r="Q505"/>
  <c r="Q483"/>
  <c r="Q54"/>
  <c r="Q291"/>
  <c r="Q381"/>
  <c r="Q456"/>
  <c r="Q454"/>
  <c r="Q645"/>
  <c r="Q784"/>
  <c r="Q990"/>
  <c r="Q60"/>
  <c r="Q252"/>
  <c r="Q295"/>
  <c r="Q353"/>
  <c r="Q444"/>
  <c r="Q442"/>
  <c r="Q671"/>
  <c r="Q911"/>
  <c r="Q553"/>
  <c r="Q624"/>
  <c r="Q141"/>
  <c r="Q195"/>
  <c r="Q575"/>
  <c r="Q371"/>
  <c r="Q369"/>
  <c r="Q453"/>
  <c r="Q547"/>
  <c r="Q686"/>
  <c r="Q753"/>
  <c r="Q933"/>
  <c r="Q910"/>
  <c r="Q86"/>
  <c r="Q150"/>
  <c r="Q323"/>
  <c r="Q488"/>
  <c r="Q422"/>
  <c r="Q1014"/>
  <c r="Q156"/>
  <c r="Q234"/>
  <c r="Q540"/>
  <c r="Q474"/>
  <c r="Q772"/>
  <c r="Q1003"/>
  <c r="Q506"/>
  <c r="Q300"/>
  <c r="Q91"/>
  <c r="Q461"/>
  <c r="Q678"/>
  <c r="Q324"/>
  <c r="Q816"/>
  <c r="Q307"/>
  <c r="Q790"/>
  <c r="Q204"/>
  <c r="Q26"/>
  <c r="Q756"/>
  <c r="Q987"/>
  <c r="Q19"/>
  <c r="Q17"/>
  <c r="Q47"/>
  <c r="Q177"/>
  <c r="Q545"/>
  <c r="Q727"/>
  <c r="Q282"/>
  <c r="Q767"/>
  <c r="Q877"/>
  <c r="Q388"/>
  <c r="Q441"/>
  <c r="Q511"/>
  <c r="Q882"/>
  <c r="Q301"/>
  <c r="Q633"/>
  <c r="Q566"/>
  <c r="Q651"/>
  <c r="Q719"/>
  <c r="Q1005"/>
  <c r="Q203"/>
  <c r="Q108"/>
  <c r="Q58"/>
  <c r="Q279"/>
  <c r="Q337"/>
  <c r="Q617"/>
  <c r="Q554"/>
  <c r="Q655"/>
  <c r="Q1009"/>
  <c r="Q964"/>
  <c r="Q51"/>
  <c r="Q316"/>
  <c r="Q278"/>
  <c r="Q658"/>
  <c r="Q67"/>
  <c r="Q264"/>
  <c r="Q375"/>
  <c r="Q586"/>
  <c r="Q687"/>
  <c r="Q915"/>
  <c r="Q797"/>
  <c r="Q493"/>
  <c r="Q27"/>
  <c r="Q489"/>
  <c r="Q849"/>
  <c r="Q471"/>
  <c r="Q825"/>
  <c r="Q804"/>
  <c r="Q718"/>
  <c r="Q976"/>
  <c r="Q157"/>
  <c r="Q581"/>
  <c r="Q322"/>
  <c r="Q415"/>
  <c r="Q698"/>
  <c r="Q246"/>
  <c r="Q621"/>
  <c r="Q584"/>
  <c r="Q582"/>
  <c r="Q667"/>
  <c r="Q916"/>
  <c r="Q879"/>
  <c r="Q239"/>
  <c r="Q124"/>
  <c r="Q138"/>
  <c r="Q572"/>
  <c r="Q77"/>
  <c r="Q808"/>
  <c r="Q627"/>
  <c r="Q107"/>
  <c r="Q833"/>
  <c r="Q787"/>
  <c r="Q134"/>
  <c r="Q140"/>
  <c r="Q905"/>
  <c r="Q865"/>
  <c r="Q899"/>
  <c r="Q897"/>
  <c r="Q867"/>
  <c r="Q826"/>
  <c r="Q883"/>
  <c r="Q232"/>
  <c r="Q230"/>
  <c r="Q403"/>
  <c r="Q568"/>
  <c r="Q502"/>
  <c r="Q693"/>
  <c r="Q758"/>
  <c r="Q979"/>
  <c r="Q44"/>
  <c r="Q236"/>
  <c r="Q250"/>
  <c r="Q273"/>
  <c r="Q556"/>
  <c r="Q490"/>
  <c r="Q697"/>
  <c r="Q730"/>
  <c r="Q1002"/>
  <c r="Q966"/>
  <c r="Q746"/>
  <c r="Q173"/>
  <c r="Q632"/>
  <c r="Q93"/>
  <c r="Q603"/>
  <c r="Q963"/>
  <c r="Q477"/>
  <c r="Q286"/>
  <c r="Q660"/>
  <c r="Q654"/>
  <c r="Q917"/>
  <c r="Q820"/>
  <c r="Q333"/>
  <c r="Q536"/>
  <c r="Q736"/>
  <c r="Q920"/>
  <c r="Q218"/>
  <c r="Q59"/>
  <c r="Q161"/>
  <c r="Q73"/>
  <c r="Q79"/>
  <c r="Q284"/>
  <c r="Q609"/>
  <c r="Q806"/>
  <c r="Q945"/>
  <c r="Q850"/>
  <c r="Q69"/>
  <c r="Q163"/>
  <c r="Q759"/>
  <c r="Q382"/>
  <c r="Q245"/>
  <c r="Q368"/>
  <c r="Q611"/>
  <c r="Q700"/>
  <c r="Q814"/>
  <c r="Q819"/>
  <c r="Q988"/>
  <c r="Q942"/>
  <c r="Q56"/>
  <c r="Q168"/>
  <c r="Q118"/>
  <c r="Q182"/>
  <c r="Q355"/>
  <c r="Q520"/>
  <c r="Q518"/>
  <c r="Q708"/>
  <c r="Q774"/>
  <c r="Q10"/>
  <c r="Q74"/>
  <c r="Q359"/>
  <c r="Q508"/>
  <c r="Q985"/>
  <c r="Q184"/>
  <c r="Q397"/>
  <c r="Q600"/>
  <c r="Q522"/>
  <c r="Q762"/>
  <c r="Q943"/>
  <c r="P14" i="11"/>
  <c r="R14" s="1"/>
  <c r="T14" s="1"/>
  <c r="Q14"/>
  <c r="S14" s="1"/>
  <c r="P30"/>
  <c r="R30" s="1"/>
  <c r="T30" s="1"/>
  <c r="L16"/>
  <c r="J16"/>
  <c r="I16" s="1"/>
  <c r="P16"/>
  <c r="K16"/>
  <c r="O16"/>
  <c r="Q16" s="1"/>
  <c r="S16" s="1"/>
  <c r="M16"/>
  <c r="R18"/>
  <c r="R17"/>
  <c r="P8"/>
  <c r="T24"/>
  <c r="S29" i="10"/>
  <c r="S28"/>
  <c r="E27"/>
  <c r="T17"/>
  <c r="S17"/>
  <c r="L17"/>
  <c r="K17"/>
  <c r="J17"/>
  <c r="E12"/>
  <c r="E17" s="1"/>
  <c r="E33" s="1"/>
  <c r="O25" l="1"/>
  <c r="R518" i="13"/>
  <c r="V518" s="1"/>
  <c r="S518"/>
  <c r="W518"/>
  <c r="R611"/>
  <c r="V611" s="1"/>
  <c r="W611"/>
  <c r="R79"/>
  <c r="V79" s="1"/>
  <c r="R660"/>
  <c r="V660" s="1"/>
  <c r="R746"/>
  <c r="V746" s="1"/>
  <c r="S746"/>
  <c r="W746"/>
  <c r="R758"/>
  <c r="V758" s="1"/>
  <c r="S758"/>
  <c r="W758"/>
  <c r="R865"/>
  <c r="V865" s="1"/>
  <c r="R667"/>
  <c r="V667" s="1"/>
  <c r="R581"/>
  <c r="V581" s="1"/>
  <c r="S581"/>
  <c r="W581"/>
  <c r="R915"/>
  <c r="V915" s="1"/>
  <c r="S915"/>
  <c r="W915"/>
  <c r="R655"/>
  <c r="V655" s="1"/>
  <c r="R441"/>
  <c r="V441" s="1"/>
  <c r="R756"/>
  <c r="V756" s="1"/>
  <c r="W756"/>
  <c r="S756"/>
  <c r="R461"/>
  <c r="V461" s="1"/>
  <c r="S461"/>
  <c r="W461"/>
  <c r="R488"/>
  <c r="V488" s="1"/>
  <c r="R575"/>
  <c r="V575" s="1"/>
  <c r="R60"/>
  <c r="V60" s="1"/>
  <c r="S60"/>
  <c r="W60"/>
  <c r="R54"/>
  <c r="V54" s="1"/>
  <c r="W54"/>
  <c r="S54"/>
  <c r="R952"/>
  <c r="V952" s="1"/>
  <c r="R802"/>
  <c r="V802" s="1"/>
  <c r="R186"/>
  <c r="V186" s="1"/>
  <c r="S186"/>
  <c r="W186"/>
  <c r="R949"/>
  <c r="V949" s="1"/>
  <c r="S949"/>
  <c r="W949"/>
  <c r="R731"/>
  <c r="V731" s="1"/>
  <c r="R76"/>
  <c r="V76" s="1"/>
  <c r="R740"/>
  <c r="V740" s="1"/>
  <c r="W740"/>
  <c r="S740"/>
  <c r="R106"/>
  <c r="V106" s="1"/>
  <c r="S106"/>
  <c r="W106"/>
  <c r="V876"/>
  <c r="W876"/>
  <c r="V1016"/>
  <c r="S1016"/>
  <c r="W55"/>
  <c r="W741"/>
  <c r="R522"/>
  <c r="V522" s="1"/>
  <c r="S522"/>
  <c r="W522"/>
  <c r="R985"/>
  <c r="V985" s="1"/>
  <c r="R10"/>
  <c r="V10" s="1"/>
  <c r="R520"/>
  <c r="V520" s="1"/>
  <c r="S520"/>
  <c r="W520"/>
  <c r="R168"/>
  <c r="V168" s="1"/>
  <c r="S168"/>
  <c r="W168"/>
  <c r="R819"/>
  <c r="V819" s="1"/>
  <c r="R368"/>
  <c r="V368" s="1"/>
  <c r="R163"/>
  <c r="V163" s="1"/>
  <c r="S163"/>
  <c r="W163"/>
  <c r="R806"/>
  <c r="V806" s="1"/>
  <c r="W806"/>
  <c r="S806"/>
  <c r="R73"/>
  <c r="V73" s="1"/>
  <c r="R920"/>
  <c r="V920" s="1"/>
  <c r="R820"/>
  <c r="V820" s="1"/>
  <c r="S820"/>
  <c r="W820"/>
  <c r="R286"/>
  <c r="V286" s="1"/>
  <c r="S286"/>
  <c r="W286"/>
  <c r="R93"/>
  <c r="V93" s="1"/>
  <c r="R966"/>
  <c r="V966" s="1"/>
  <c r="R490"/>
  <c r="V490" s="1"/>
  <c r="S490"/>
  <c r="W490"/>
  <c r="R236"/>
  <c r="V236" s="1"/>
  <c r="W236"/>
  <c r="S236"/>
  <c r="R693"/>
  <c r="V693" s="1"/>
  <c r="R230"/>
  <c r="V230" s="1"/>
  <c r="R867"/>
  <c r="V867" s="1"/>
  <c r="S867"/>
  <c r="W867"/>
  <c r="R905"/>
  <c r="V905" s="1"/>
  <c r="W905"/>
  <c r="S905"/>
  <c r="R833"/>
  <c r="V833" s="1"/>
  <c r="R77"/>
  <c r="V77" s="1"/>
  <c r="R239"/>
  <c r="V239" s="1"/>
  <c r="W239"/>
  <c r="S239"/>
  <c r="R582"/>
  <c r="V582" s="1"/>
  <c r="S582"/>
  <c r="W582"/>
  <c r="R698"/>
  <c r="V698" s="1"/>
  <c r="R157"/>
  <c r="V157" s="1"/>
  <c r="R825"/>
  <c r="V825" s="1"/>
  <c r="S825"/>
  <c r="W825"/>
  <c r="R27"/>
  <c r="V27" s="1"/>
  <c r="W27"/>
  <c r="S27"/>
  <c r="R687"/>
  <c r="V687" s="1"/>
  <c r="R67"/>
  <c r="V67" s="1"/>
  <c r="R51"/>
  <c r="V51" s="1"/>
  <c r="W51"/>
  <c r="S51"/>
  <c r="R554"/>
  <c r="V554" s="1"/>
  <c r="S554"/>
  <c r="W554"/>
  <c r="R58"/>
  <c r="V58" s="1"/>
  <c r="R719"/>
  <c r="V719" s="1"/>
  <c r="R301"/>
  <c r="V301" s="1"/>
  <c r="S301"/>
  <c r="W301"/>
  <c r="R388"/>
  <c r="V388" s="1"/>
  <c r="S388"/>
  <c r="W388"/>
  <c r="R727"/>
  <c r="V727" s="1"/>
  <c r="R17"/>
  <c r="V17" s="1"/>
  <c r="R26"/>
  <c r="V26" s="1"/>
  <c r="W26"/>
  <c r="S26"/>
  <c r="R816"/>
  <c r="V816" s="1"/>
  <c r="W816"/>
  <c r="S816"/>
  <c r="R91"/>
  <c r="V91" s="1"/>
  <c r="R772"/>
  <c r="V772" s="1"/>
  <c r="R156"/>
  <c r="V156" s="1"/>
  <c r="W156"/>
  <c r="S156"/>
  <c r="R323"/>
  <c r="V323" s="1"/>
  <c r="W323"/>
  <c r="S323"/>
  <c r="R933"/>
  <c r="V933" s="1"/>
  <c r="R453"/>
  <c r="V453" s="1"/>
  <c r="R195"/>
  <c r="V195" s="1"/>
  <c r="S195"/>
  <c r="W195"/>
  <c r="R911"/>
  <c r="V911" s="1"/>
  <c r="W911"/>
  <c r="S911"/>
  <c r="R353"/>
  <c r="V353" s="1"/>
  <c r="R990"/>
  <c r="V990" s="1"/>
  <c r="R456"/>
  <c r="V456" s="1"/>
  <c r="S456"/>
  <c r="W456"/>
  <c r="R483"/>
  <c r="V483" s="1"/>
  <c r="S483"/>
  <c r="W483"/>
  <c r="R861"/>
  <c r="V861" s="1"/>
  <c r="R501"/>
  <c r="V501" s="1"/>
  <c r="R588"/>
  <c r="V588" s="1"/>
  <c r="S588"/>
  <c r="W588"/>
  <c r="R569"/>
  <c r="V569" s="1"/>
  <c r="W569"/>
  <c r="S569"/>
  <c r="R346"/>
  <c r="V346" s="1"/>
  <c r="R788"/>
  <c r="V788" s="1"/>
  <c r="R712"/>
  <c r="V712" s="1"/>
  <c r="W712"/>
  <c r="S712"/>
  <c r="R504"/>
  <c r="V504" s="1"/>
  <c r="S504"/>
  <c r="W504"/>
  <c r="R408"/>
  <c r="V408" s="1"/>
  <c r="R896"/>
  <c r="V896" s="1"/>
  <c r="R579"/>
  <c r="V579" s="1"/>
  <c r="W579"/>
  <c r="S579"/>
  <c r="R65"/>
  <c r="V65" s="1"/>
  <c r="W65"/>
  <c r="S65"/>
  <c r="R567"/>
  <c r="V567" s="1"/>
  <c r="R296"/>
  <c r="V296" s="1"/>
  <c r="R29"/>
  <c r="V29" s="1"/>
  <c r="S29"/>
  <c r="W29"/>
  <c r="R983"/>
  <c r="V983" s="1"/>
  <c r="S983"/>
  <c r="W983"/>
  <c r="R747"/>
  <c r="V747" s="1"/>
  <c r="R475"/>
  <c r="V475" s="1"/>
  <c r="R778"/>
  <c r="V778" s="1"/>
  <c r="W778"/>
  <c r="S778"/>
  <c r="R412"/>
  <c r="V412" s="1"/>
  <c r="S412"/>
  <c r="W412"/>
  <c r="R92"/>
  <c r="V92" s="1"/>
  <c r="R285"/>
  <c r="V285" s="1"/>
  <c r="R965"/>
  <c r="V965" s="1"/>
  <c r="S965"/>
  <c r="W965"/>
  <c r="S543"/>
  <c r="W241"/>
  <c r="S939"/>
  <c r="S437"/>
  <c r="S841"/>
  <c r="S726"/>
  <c r="W994"/>
  <c r="W1000"/>
  <c r="S460"/>
  <c r="S343"/>
  <c r="S929"/>
  <c r="V649"/>
  <c r="W649" s="1"/>
  <c r="V677"/>
  <c r="W677"/>
  <c r="W292"/>
  <c r="S440"/>
  <c r="S561"/>
  <c r="S49"/>
  <c r="W703"/>
  <c r="W170"/>
  <c r="W699"/>
  <c r="W810"/>
  <c r="W656"/>
  <c r="W405"/>
  <c r="S991"/>
  <c r="W874"/>
  <c r="V458"/>
  <c r="W458"/>
  <c r="S472"/>
  <c r="V538"/>
  <c r="W538" s="1"/>
  <c r="S742"/>
  <c r="V486"/>
  <c r="W486" s="1"/>
  <c r="V839"/>
  <c r="W839" s="1"/>
  <c r="W959"/>
  <c r="W304"/>
  <c r="W421"/>
  <c r="W117"/>
  <c r="S805"/>
  <c r="S68"/>
  <c r="W9"/>
  <c r="S558"/>
  <c r="W843"/>
  <c r="W22"/>
  <c r="S848"/>
  <c r="S813"/>
  <c r="S564"/>
  <c r="W906"/>
  <c r="S496"/>
  <c r="S427"/>
  <c r="W539"/>
  <c r="S669"/>
  <c r="W777"/>
  <c r="S1007"/>
  <c r="S147"/>
  <c r="S583"/>
  <c r="S770"/>
  <c r="S16"/>
  <c r="S659"/>
  <c r="S253"/>
  <c r="W973"/>
  <c r="S331"/>
  <c r="S142"/>
  <c r="R184"/>
  <c r="V184" s="1"/>
  <c r="S184"/>
  <c r="W184"/>
  <c r="R118"/>
  <c r="V118" s="1"/>
  <c r="S118"/>
  <c r="W118"/>
  <c r="R759"/>
  <c r="V759" s="1"/>
  <c r="R218"/>
  <c r="V218" s="1"/>
  <c r="R603"/>
  <c r="V603" s="1"/>
  <c r="S603"/>
  <c r="W603"/>
  <c r="R697"/>
  <c r="V697" s="1"/>
  <c r="S697"/>
  <c r="W697"/>
  <c r="R403"/>
  <c r="V403" s="1"/>
  <c r="R787"/>
  <c r="V787" s="1"/>
  <c r="R124"/>
  <c r="V124" s="1"/>
  <c r="S124"/>
  <c r="W124"/>
  <c r="R804"/>
  <c r="V804" s="1"/>
  <c r="W804"/>
  <c r="S804"/>
  <c r="R264"/>
  <c r="V264" s="1"/>
  <c r="R279"/>
  <c r="V279" s="1"/>
  <c r="R633"/>
  <c r="V633" s="1"/>
  <c r="W633"/>
  <c r="S633"/>
  <c r="R47"/>
  <c r="V47" s="1"/>
  <c r="W47"/>
  <c r="S47"/>
  <c r="R307"/>
  <c r="V307" s="1"/>
  <c r="R234"/>
  <c r="V234" s="1"/>
  <c r="R547"/>
  <c r="V547" s="1"/>
  <c r="W547"/>
  <c r="S547"/>
  <c r="R444"/>
  <c r="V444" s="1"/>
  <c r="S444"/>
  <c r="W444"/>
  <c r="R43"/>
  <c r="V43" s="1"/>
  <c r="R661"/>
  <c r="V661" s="1"/>
  <c r="R438"/>
  <c r="V438" s="1"/>
  <c r="W438"/>
  <c r="S438"/>
  <c r="R636"/>
  <c r="V636" s="1"/>
  <c r="S636"/>
  <c r="W636"/>
  <c r="R425"/>
  <c r="V425" s="1"/>
  <c r="R851"/>
  <c r="V851" s="1"/>
  <c r="R602"/>
  <c r="V602" s="1"/>
  <c r="W602"/>
  <c r="S602"/>
  <c r="R1001"/>
  <c r="V1001" s="1"/>
  <c r="W1001"/>
  <c r="S1001"/>
  <c r="V131"/>
  <c r="W131" s="1"/>
  <c r="V968"/>
  <c r="S968"/>
  <c r="W419"/>
  <c r="R600"/>
  <c r="V600" s="1"/>
  <c r="S600"/>
  <c r="W600"/>
  <c r="R508"/>
  <c r="V508" s="1"/>
  <c r="S508"/>
  <c r="W508"/>
  <c r="R774"/>
  <c r="V774" s="1"/>
  <c r="R355"/>
  <c r="V355" s="1"/>
  <c r="R56"/>
  <c r="V56" s="1"/>
  <c r="S56"/>
  <c r="W56"/>
  <c r="R814"/>
  <c r="V814" s="1"/>
  <c r="W814"/>
  <c r="S814"/>
  <c r="R245"/>
  <c r="V245" s="1"/>
  <c r="R69"/>
  <c r="V69" s="1"/>
  <c r="R609"/>
  <c r="V609" s="1"/>
  <c r="W609"/>
  <c r="S609"/>
  <c r="R161"/>
  <c r="V161" s="1"/>
  <c r="W161"/>
  <c r="S161"/>
  <c r="R736"/>
  <c r="V736" s="1"/>
  <c r="R917"/>
  <c r="V917" s="1"/>
  <c r="R477"/>
  <c r="V477" s="1"/>
  <c r="W477"/>
  <c r="S477"/>
  <c r="R632"/>
  <c r="V632" s="1"/>
  <c r="W632"/>
  <c r="S632"/>
  <c r="R1002"/>
  <c r="V1002" s="1"/>
  <c r="R556"/>
  <c r="V556" s="1"/>
  <c r="R44"/>
  <c r="V44" s="1"/>
  <c r="S44"/>
  <c r="W44"/>
  <c r="R502"/>
  <c r="V502" s="1"/>
  <c r="S502"/>
  <c r="W502"/>
  <c r="R232"/>
  <c r="V232" s="1"/>
  <c r="R897"/>
  <c r="V897" s="1"/>
  <c r="R140"/>
  <c r="V140" s="1"/>
  <c r="S140"/>
  <c r="W140"/>
  <c r="R107"/>
  <c r="V107" s="1"/>
  <c r="W107"/>
  <c r="S107"/>
  <c r="R572"/>
  <c r="V572" s="1"/>
  <c r="R879"/>
  <c r="V879" s="1"/>
  <c r="R584"/>
  <c r="V584" s="1"/>
  <c r="W584"/>
  <c r="S584"/>
  <c r="R415"/>
  <c r="V415" s="1"/>
  <c r="W415"/>
  <c r="S415"/>
  <c r="R976"/>
  <c r="V976" s="1"/>
  <c r="R471"/>
  <c r="V471" s="1"/>
  <c r="R493"/>
  <c r="V493" s="1"/>
  <c r="S493"/>
  <c r="W493"/>
  <c r="R586"/>
  <c r="V586" s="1"/>
  <c r="S586"/>
  <c r="W586"/>
  <c r="R658"/>
  <c r="V658" s="1"/>
  <c r="R964"/>
  <c r="V964" s="1"/>
  <c r="R617"/>
  <c r="V617" s="1"/>
  <c r="W617"/>
  <c r="S617"/>
  <c r="R108"/>
  <c r="V108" s="1"/>
  <c r="W108"/>
  <c r="S108"/>
  <c r="R651"/>
  <c r="V651" s="1"/>
  <c r="R882"/>
  <c r="V882" s="1"/>
  <c r="R877"/>
  <c r="V877" s="1"/>
  <c r="W877"/>
  <c r="S877"/>
  <c r="R545"/>
  <c r="V545" s="1"/>
  <c r="S545"/>
  <c r="W545"/>
  <c r="R19"/>
  <c r="V19" s="1"/>
  <c r="R204"/>
  <c r="V204" s="1"/>
  <c r="R324"/>
  <c r="V324" s="1"/>
  <c r="S324"/>
  <c r="W324"/>
  <c r="R300"/>
  <c r="V300" s="1"/>
  <c r="S300"/>
  <c r="W300"/>
  <c r="R474"/>
  <c r="V474" s="1"/>
  <c r="R1014"/>
  <c r="V1014" s="1"/>
  <c r="R150"/>
  <c r="V150" s="1"/>
  <c r="W150"/>
  <c r="S150"/>
  <c r="R753"/>
  <c r="V753" s="1"/>
  <c r="W753"/>
  <c r="S753"/>
  <c r="R369"/>
  <c r="V369" s="1"/>
  <c r="R141"/>
  <c r="V141" s="1"/>
  <c r="R671"/>
  <c r="V671" s="1"/>
  <c r="S671"/>
  <c r="W671"/>
  <c r="R295"/>
  <c r="V295" s="1"/>
  <c r="S295"/>
  <c r="W295"/>
  <c r="R784"/>
  <c r="V784" s="1"/>
  <c r="R381"/>
  <c r="V381" s="1"/>
  <c r="R505"/>
  <c r="V505" s="1"/>
  <c r="W505"/>
  <c r="S505"/>
  <c r="R646"/>
  <c r="V646" s="1"/>
  <c r="S646"/>
  <c r="W646"/>
  <c r="R113"/>
  <c r="V113" s="1"/>
  <c r="R90"/>
  <c r="V90" s="1"/>
  <c r="R101"/>
  <c r="V101" s="1"/>
  <c r="W101"/>
  <c r="S101"/>
  <c r="R360"/>
  <c r="V360" s="1"/>
  <c r="W360"/>
  <c r="S360"/>
  <c r="R426"/>
  <c r="V426" s="1"/>
  <c r="R172"/>
  <c r="V172" s="1"/>
  <c r="R339"/>
  <c r="V339" s="1"/>
  <c r="W339"/>
  <c r="S339"/>
  <c r="R8"/>
  <c r="V8" s="1"/>
  <c r="W8"/>
  <c r="S8"/>
  <c r="R705"/>
  <c r="V705" s="1"/>
  <c r="R255"/>
  <c r="V255" s="1"/>
  <c r="R901"/>
  <c r="V901" s="1"/>
  <c r="W901"/>
  <c r="S901"/>
  <c r="R709"/>
  <c r="V709" s="1"/>
  <c r="S709"/>
  <c r="W709"/>
  <c r="R225"/>
  <c r="V225" s="1"/>
  <c r="R135"/>
  <c r="V135" s="1"/>
  <c r="R198"/>
  <c r="V198" s="1"/>
  <c r="S198"/>
  <c r="W198"/>
  <c r="R354"/>
  <c r="V354" s="1"/>
  <c r="W354"/>
  <c r="S354"/>
  <c r="R565"/>
  <c r="V565" s="1"/>
  <c r="R714"/>
  <c r="V714" s="1"/>
  <c r="R385"/>
  <c r="V385" s="1"/>
  <c r="W385"/>
  <c r="S385"/>
  <c r="R971"/>
  <c r="V971" s="1"/>
  <c r="W971"/>
  <c r="S971"/>
  <c r="R216"/>
  <c r="V216" s="1"/>
  <c r="R479"/>
  <c r="V479" s="1"/>
  <c r="S795"/>
  <c r="W543"/>
  <c r="W743"/>
  <c r="S241"/>
  <c r="W400"/>
  <c r="W939"/>
  <c r="W935"/>
  <c r="S892"/>
  <c r="W437"/>
  <c r="W683"/>
  <c r="S846"/>
  <c r="W841"/>
  <c r="S640"/>
  <c r="W726"/>
  <c r="S188"/>
  <c r="S994"/>
  <c r="W89"/>
  <c r="S1000"/>
  <c r="W61"/>
  <c r="W460"/>
  <c r="S711"/>
  <c r="W343"/>
  <c r="W771"/>
  <c r="V439"/>
  <c r="W439" s="1"/>
  <c r="W396"/>
  <c r="V175"/>
  <c r="W175" s="1"/>
  <c r="V269"/>
  <c r="W269"/>
  <c r="S993"/>
  <c r="V681"/>
  <c r="W681" s="1"/>
  <c r="W259"/>
  <c r="V386"/>
  <c r="W386" s="1"/>
  <c r="W248"/>
  <c r="S292"/>
  <c r="S768"/>
  <c r="W440"/>
  <c r="W561"/>
  <c r="W49"/>
  <c r="S305"/>
  <c r="S959"/>
  <c r="S853"/>
  <c r="S703"/>
  <c r="W476"/>
  <c r="S170"/>
  <c r="S699"/>
  <c r="S810"/>
  <c r="W630"/>
  <c r="S656"/>
  <c r="W328"/>
  <c r="S405"/>
  <c r="S111"/>
  <c r="W991"/>
  <c r="S152"/>
  <c r="V834"/>
  <c r="W834" s="1"/>
  <c r="V451"/>
  <c r="W451"/>
  <c r="S874"/>
  <c r="S311"/>
  <c r="W472"/>
  <c r="S604"/>
  <c r="V321"/>
  <c r="W321" s="1"/>
  <c r="W742"/>
  <c r="S552"/>
  <c r="V387"/>
  <c r="W387" s="1"/>
  <c r="W791"/>
  <c r="W503"/>
  <c r="S52"/>
  <c r="S559"/>
  <c r="W473"/>
  <c r="S421"/>
  <c r="S117"/>
  <c r="W805"/>
  <c r="W68"/>
  <c r="S126"/>
  <c r="W529"/>
  <c r="S9"/>
  <c r="W558"/>
  <c r="W207"/>
  <c r="S146"/>
  <c r="S277"/>
  <c r="W848"/>
  <c r="S366"/>
  <c r="W813"/>
  <c r="W564"/>
  <c r="S906"/>
  <c r="S478"/>
  <c r="W496"/>
  <c r="W427"/>
  <c r="W846"/>
  <c r="S231"/>
  <c r="S430"/>
  <c r="S838"/>
  <c r="S66"/>
  <c r="W669"/>
  <c r="W842"/>
  <c r="W607"/>
  <c r="S416"/>
  <c r="W147"/>
  <c r="S635"/>
  <c r="W583"/>
  <c r="W770"/>
  <c r="S978"/>
  <c r="S176"/>
  <c r="W16"/>
  <c r="W659"/>
  <c r="S629"/>
  <c r="W253"/>
  <c r="S463"/>
  <c r="S973"/>
  <c r="S164"/>
  <c r="W331"/>
  <c r="W585"/>
  <c r="W142"/>
  <c r="R762"/>
  <c r="V762" s="1"/>
  <c r="R74"/>
  <c r="V74" s="1"/>
  <c r="R988"/>
  <c r="V988" s="1"/>
  <c r="W988"/>
  <c r="S988"/>
  <c r="R945"/>
  <c r="V945" s="1"/>
  <c r="W945"/>
  <c r="S945"/>
  <c r="R333"/>
  <c r="V333" s="1"/>
  <c r="R250"/>
  <c r="V250" s="1"/>
  <c r="R826"/>
  <c r="V826" s="1"/>
  <c r="S826"/>
  <c r="W826"/>
  <c r="R808"/>
  <c r="V808" s="1"/>
  <c r="W808"/>
  <c r="S808"/>
  <c r="R246"/>
  <c r="V246" s="1"/>
  <c r="R489"/>
  <c r="V489" s="1"/>
  <c r="R316"/>
  <c r="V316" s="1"/>
  <c r="S316"/>
  <c r="W316"/>
  <c r="R1005"/>
  <c r="V1005" s="1"/>
  <c r="W1005"/>
  <c r="S1005"/>
  <c r="R282"/>
  <c r="V282" s="1"/>
  <c r="R1003"/>
  <c r="V1003" s="1"/>
  <c r="R910"/>
  <c r="V910" s="1"/>
  <c r="W910"/>
  <c r="S910"/>
  <c r="R553"/>
  <c r="V553" s="1"/>
  <c r="W553"/>
  <c r="S553"/>
  <c r="R454"/>
  <c r="V454" s="1"/>
  <c r="R314"/>
  <c r="V314" s="1"/>
  <c r="R570"/>
  <c r="V570" s="1"/>
  <c r="W570"/>
  <c r="S570"/>
  <c r="R102"/>
  <c r="V102" s="1"/>
  <c r="W102"/>
  <c r="S102"/>
  <c r="R517"/>
  <c r="V517" s="1"/>
  <c r="R589"/>
  <c r="V589" s="1"/>
  <c r="R119"/>
  <c r="V119" s="1"/>
  <c r="W119"/>
  <c r="S119"/>
  <c r="R616"/>
  <c r="V616" s="1"/>
  <c r="W616"/>
  <c r="S616"/>
  <c r="V785"/>
  <c r="W785"/>
  <c r="R943"/>
  <c r="V943" s="1"/>
  <c r="R397"/>
  <c r="V397" s="1"/>
  <c r="R359"/>
  <c r="V359" s="1"/>
  <c r="S359"/>
  <c r="W359"/>
  <c r="R708"/>
  <c r="V708" s="1"/>
  <c r="W708"/>
  <c r="S708"/>
  <c r="R182"/>
  <c r="V182" s="1"/>
  <c r="R942"/>
  <c r="V942" s="1"/>
  <c r="R700"/>
  <c r="V700" s="1"/>
  <c r="W700"/>
  <c r="S700"/>
  <c r="R382"/>
  <c r="V382" s="1"/>
  <c r="S382"/>
  <c r="W382"/>
  <c r="R850"/>
  <c r="V850" s="1"/>
  <c r="R284"/>
  <c r="V284" s="1"/>
  <c r="R59"/>
  <c r="V59" s="1"/>
  <c r="S59"/>
  <c r="W59"/>
  <c r="R536"/>
  <c r="V536" s="1"/>
  <c r="S536"/>
  <c r="W536"/>
  <c r="R654"/>
  <c r="V654" s="1"/>
  <c r="R963"/>
  <c r="V963" s="1"/>
  <c r="R173"/>
  <c r="V173" s="1"/>
  <c r="W173"/>
  <c r="S173"/>
  <c r="R730"/>
  <c r="V730" s="1"/>
  <c r="S730"/>
  <c r="W730"/>
  <c r="R273"/>
  <c r="V273" s="1"/>
  <c r="R979"/>
  <c r="V979" s="1"/>
  <c r="R568"/>
  <c r="V568" s="1"/>
  <c r="S568"/>
  <c r="W568"/>
  <c r="R883"/>
  <c r="V883" s="1"/>
  <c r="W883"/>
  <c r="S883"/>
  <c r="R899"/>
  <c r="V899" s="1"/>
  <c r="R134"/>
  <c r="V134" s="1"/>
  <c r="R627"/>
  <c r="V627" s="1"/>
  <c r="W627"/>
  <c r="S627"/>
  <c r="R138"/>
  <c r="V138" s="1"/>
  <c r="W138"/>
  <c r="S138"/>
  <c r="R916"/>
  <c r="V916" s="1"/>
  <c r="R621"/>
  <c r="V621" s="1"/>
  <c r="R322"/>
  <c r="V322" s="1"/>
  <c r="W322"/>
  <c r="S322"/>
  <c r="R718"/>
  <c r="V718" s="1"/>
  <c r="W718"/>
  <c r="S718"/>
  <c r="R849"/>
  <c r="V849" s="1"/>
  <c r="R797"/>
  <c r="V797" s="1"/>
  <c r="R375"/>
  <c r="V375" s="1"/>
  <c r="W375"/>
  <c r="S375"/>
  <c r="R278"/>
  <c r="V278" s="1"/>
  <c r="W278"/>
  <c r="S278"/>
  <c r="R1009"/>
  <c r="V1009" s="1"/>
  <c r="R337"/>
  <c r="V337" s="1"/>
  <c r="R203"/>
  <c r="V203" s="1"/>
  <c r="W203"/>
  <c r="S203"/>
  <c r="R566"/>
  <c r="V566" s="1"/>
  <c r="S566"/>
  <c r="W566"/>
  <c r="R511"/>
  <c r="V511" s="1"/>
  <c r="R767"/>
  <c r="V767" s="1"/>
  <c r="R177"/>
  <c r="V177" s="1"/>
  <c r="S177"/>
  <c r="W177"/>
  <c r="R987"/>
  <c r="V987" s="1"/>
  <c r="W987"/>
  <c r="S987"/>
  <c r="R790"/>
  <c r="V790" s="1"/>
  <c r="R678"/>
  <c r="V678" s="1"/>
  <c r="R506"/>
  <c r="V506" s="1"/>
  <c r="W506"/>
  <c r="S506"/>
  <c r="R540"/>
  <c r="V540" s="1"/>
  <c r="W540"/>
  <c r="S540"/>
  <c r="R422"/>
  <c r="V422" s="1"/>
  <c r="R86"/>
  <c r="V86" s="1"/>
  <c r="R686"/>
  <c r="V686" s="1"/>
  <c r="W686"/>
  <c r="S686"/>
  <c r="R371"/>
  <c r="V371" s="1"/>
  <c r="W371"/>
  <c r="S371"/>
  <c r="R624"/>
  <c r="V624" s="1"/>
  <c r="R442"/>
  <c r="V442" s="1"/>
  <c r="R252"/>
  <c r="V252" s="1"/>
  <c r="S252"/>
  <c r="W252"/>
  <c r="R645"/>
  <c r="V645" s="1"/>
  <c r="W645"/>
  <c r="S645"/>
  <c r="R291"/>
  <c r="V291" s="1"/>
  <c r="R413"/>
  <c r="V413" s="1"/>
  <c r="R571"/>
  <c r="V571" s="1"/>
  <c r="S571"/>
  <c r="W571"/>
  <c r="R45"/>
  <c r="V45" s="1"/>
  <c r="W45"/>
  <c r="S45"/>
  <c r="R12"/>
  <c r="V12" s="1"/>
  <c r="R831"/>
  <c r="V831" s="1"/>
  <c r="R895"/>
  <c r="V895" s="1"/>
  <c r="S895"/>
  <c r="W895"/>
  <c r="R492"/>
  <c r="V492" s="1"/>
  <c r="S492"/>
  <c r="W492"/>
  <c r="R936"/>
  <c r="V936" s="1"/>
  <c r="R166"/>
  <c r="V166" s="1"/>
  <c r="R926"/>
  <c r="V926" s="1"/>
  <c r="W926"/>
  <c r="S926"/>
  <c r="R666"/>
  <c r="V666" s="1"/>
  <c r="W666"/>
  <c r="S666"/>
  <c r="R290"/>
  <c r="V290" s="1"/>
  <c r="R733"/>
  <c r="V733" s="1"/>
  <c r="R411"/>
  <c r="V411" s="1"/>
  <c r="W411"/>
  <c r="S411"/>
  <c r="R342"/>
  <c r="V342" s="1"/>
  <c r="W342"/>
  <c r="S342"/>
  <c r="R623"/>
  <c r="V623" s="1"/>
  <c r="R88"/>
  <c r="V88" s="1"/>
  <c r="R272"/>
  <c r="V272" s="1"/>
  <c r="W272"/>
  <c r="S272"/>
  <c r="R187"/>
  <c r="V187" s="1"/>
  <c r="W187"/>
  <c r="S187"/>
  <c r="R639"/>
  <c r="V639" s="1"/>
  <c r="R327"/>
  <c r="V327" s="1"/>
  <c r="R550"/>
  <c r="V550" s="1"/>
  <c r="W550"/>
  <c r="S550"/>
  <c r="R235"/>
  <c r="V235" s="1"/>
  <c r="W235"/>
  <c r="S235"/>
  <c r="R751"/>
  <c r="V751" s="1"/>
  <c r="W795"/>
  <c r="S743"/>
  <c r="S400"/>
  <c r="S935"/>
  <c r="S55"/>
  <c r="S539"/>
  <c r="S842"/>
  <c r="S683"/>
  <c r="S843"/>
  <c r="S207"/>
  <c r="S614"/>
  <c r="S22"/>
  <c r="W640"/>
  <c r="W188"/>
  <c r="S89"/>
  <c r="S61"/>
  <c r="W711"/>
  <c r="V229"/>
  <c r="W229" s="1"/>
  <c r="S229"/>
  <c r="S131"/>
  <c r="S771"/>
  <c r="S396"/>
  <c r="S960"/>
  <c r="W993"/>
  <c r="W752"/>
  <c r="S876"/>
  <c r="S248"/>
  <c r="W768"/>
  <c r="S741"/>
  <c r="W929"/>
  <c r="W853"/>
  <c r="W960"/>
  <c r="S476"/>
  <c r="S752"/>
  <c r="S259"/>
  <c r="S419"/>
  <c r="S630"/>
  <c r="S328"/>
  <c r="W111"/>
  <c r="W152"/>
  <c r="S785"/>
  <c r="V350"/>
  <c r="W350"/>
  <c r="W1016"/>
  <c r="W311"/>
  <c r="V127"/>
  <c r="W127"/>
  <c r="W604"/>
  <c r="V220"/>
  <c r="W220" s="1"/>
  <c r="S220"/>
  <c r="W968"/>
  <c r="W552"/>
  <c r="V120"/>
  <c r="W120" s="1"/>
  <c r="S791"/>
  <c r="W868"/>
  <c r="W52"/>
  <c r="W559"/>
  <c r="S473"/>
  <c r="W126"/>
  <c r="S529"/>
  <c r="S200"/>
  <c r="W171"/>
  <c r="W614"/>
  <c r="W146"/>
  <c r="W277"/>
  <c r="W366"/>
  <c r="W478"/>
  <c r="V219"/>
  <c r="W219" s="1"/>
  <c r="S219"/>
  <c r="W231"/>
  <c r="W430"/>
  <c r="W838"/>
  <c r="W66"/>
  <c r="S154"/>
  <c r="W665"/>
  <c r="W416"/>
  <c r="W635"/>
  <c r="W978"/>
  <c r="W176"/>
  <c r="W629"/>
  <c r="W463"/>
  <c r="W164"/>
  <c r="S585"/>
  <c r="W200"/>
  <c r="P32" i="11"/>
  <c r="H8" i="10"/>
  <c r="R9" i="11"/>
  <c r="T18"/>
  <c r="T17"/>
  <c r="R8"/>
  <c r="P7"/>
  <c r="R16"/>
  <c r="S751" i="13" l="1"/>
  <c r="W639"/>
  <c r="S623"/>
  <c r="S290"/>
  <c r="W936"/>
  <c r="S12"/>
  <c r="S291"/>
  <c r="W624"/>
  <c r="S422"/>
  <c r="S790"/>
  <c r="S511"/>
  <c r="S1009"/>
  <c r="W849"/>
  <c r="W916"/>
  <c r="W899"/>
  <c r="W273"/>
  <c r="W654"/>
  <c r="W850"/>
  <c r="W182"/>
  <c r="S943"/>
  <c r="W517"/>
  <c r="S454"/>
  <c r="S282"/>
  <c r="S246"/>
  <c r="W333"/>
  <c r="W762"/>
  <c r="W216"/>
  <c r="W565"/>
  <c r="W225"/>
  <c r="W705"/>
  <c r="S426"/>
  <c r="S113"/>
  <c r="S784"/>
  <c r="S369"/>
  <c r="S474"/>
  <c r="S19"/>
  <c r="S651"/>
  <c r="S658"/>
  <c r="S976"/>
  <c r="S572"/>
  <c r="S232"/>
  <c r="W1002"/>
  <c r="W736"/>
  <c r="S245"/>
  <c r="W774"/>
  <c r="S425"/>
  <c r="W43"/>
  <c r="S307"/>
  <c r="S264"/>
  <c r="W403"/>
  <c r="S759"/>
  <c r="S92"/>
  <c r="W747"/>
  <c r="S567"/>
  <c r="S408"/>
  <c r="W346"/>
  <c r="S861"/>
  <c r="S353"/>
  <c r="W933"/>
  <c r="S91"/>
  <c r="W727"/>
  <c r="S58"/>
  <c r="S687"/>
  <c r="S698"/>
  <c r="W833"/>
  <c r="W693"/>
  <c r="S93"/>
  <c r="S73"/>
  <c r="W819"/>
  <c r="W985"/>
  <c r="S731"/>
  <c r="W952"/>
  <c r="S488"/>
  <c r="S655"/>
  <c r="W865"/>
  <c r="W79"/>
  <c r="S611"/>
  <c r="W751"/>
  <c r="S327"/>
  <c r="S639"/>
  <c r="S88"/>
  <c r="W623"/>
  <c r="S733"/>
  <c r="W290"/>
  <c r="W166"/>
  <c r="S936"/>
  <c r="W831"/>
  <c r="W12"/>
  <c r="S413"/>
  <c r="W291"/>
  <c r="S442"/>
  <c r="S624"/>
  <c r="S86"/>
  <c r="W422"/>
  <c r="S678"/>
  <c r="W790"/>
  <c r="W767"/>
  <c r="W511"/>
  <c r="W337"/>
  <c r="W1009"/>
  <c r="W797"/>
  <c r="S849"/>
  <c r="S621"/>
  <c r="S916"/>
  <c r="S134"/>
  <c r="S899"/>
  <c r="S979"/>
  <c r="S273"/>
  <c r="W963"/>
  <c r="S654"/>
  <c r="S284"/>
  <c r="S850"/>
  <c r="W942"/>
  <c r="S182"/>
  <c r="W397"/>
  <c r="W943"/>
  <c r="S589"/>
  <c r="S517"/>
  <c r="W314"/>
  <c r="W454"/>
  <c r="W1003"/>
  <c r="W282"/>
  <c r="W489"/>
  <c r="W246"/>
  <c r="W250"/>
  <c r="S333"/>
  <c r="W74"/>
  <c r="S762"/>
  <c r="S479"/>
  <c r="S216"/>
  <c r="S714"/>
  <c r="S565"/>
  <c r="S135"/>
  <c r="S225"/>
  <c r="S255"/>
  <c r="S705"/>
  <c r="S172"/>
  <c r="W426"/>
  <c r="W90"/>
  <c r="W113"/>
  <c r="S381"/>
  <c r="W784"/>
  <c r="S141"/>
  <c r="W369"/>
  <c r="W1014"/>
  <c r="W474"/>
  <c r="W204"/>
  <c r="W19"/>
  <c r="W882"/>
  <c r="W651"/>
  <c r="W964"/>
  <c r="W658"/>
  <c r="S471"/>
  <c r="W976"/>
  <c r="S879"/>
  <c r="W572"/>
  <c r="W897"/>
  <c r="W232"/>
  <c r="W556"/>
  <c r="S1002"/>
  <c r="S917"/>
  <c r="S736"/>
  <c r="S69"/>
  <c r="W245"/>
  <c r="W355"/>
  <c r="S774"/>
  <c r="S851"/>
  <c r="W425"/>
  <c r="S661"/>
  <c r="S43"/>
  <c r="S234"/>
  <c r="W307"/>
  <c r="S279"/>
  <c r="W264"/>
  <c r="W787"/>
  <c r="S403"/>
  <c r="W218"/>
  <c r="W759"/>
  <c r="S285"/>
  <c r="W92"/>
  <c r="S475"/>
  <c r="S747"/>
  <c r="W296"/>
  <c r="W567"/>
  <c r="S896"/>
  <c r="W408"/>
  <c r="S788"/>
  <c r="S346"/>
  <c r="S501"/>
  <c r="W861"/>
  <c r="S990"/>
  <c r="W353"/>
  <c r="W453"/>
  <c r="S933"/>
  <c r="S772"/>
  <c r="W91"/>
  <c r="W17"/>
  <c r="S727"/>
  <c r="W719"/>
  <c r="W58"/>
  <c r="S67"/>
  <c r="W687"/>
  <c r="W157"/>
  <c r="W698"/>
  <c r="W77"/>
  <c r="S833"/>
  <c r="W230"/>
  <c r="S693"/>
  <c r="W966"/>
  <c r="W93"/>
  <c r="S920"/>
  <c r="W73"/>
  <c r="S368"/>
  <c r="S819"/>
  <c r="W10"/>
  <c r="W1018" s="1"/>
  <c r="S985"/>
  <c r="W76"/>
  <c r="W731"/>
  <c r="S802"/>
  <c r="S952"/>
  <c r="W575"/>
  <c r="W488"/>
  <c r="W441"/>
  <c r="W655"/>
  <c r="S667"/>
  <c r="S865"/>
  <c r="S660"/>
  <c r="S79"/>
  <c r="W327"/>
  <c r="W88"/>
  <c r="W733"/>
  <c r="S166"/>
  <c r="S831"/>
  <c r="W413"/>
  <c r="W442"/>
  <c r="W86"/>
  <c r="W678"/>
  <c r="S767"/>
  <c r="S337"/>
  <c r="S797"/>
  <c r="W621"/>
  <c r="W134"/>
  <c r="W979"/>
  <c r="S963"/>
  <c r="W284"/>
  <c r="S942"/>
  <c r="S397"/>
  <c r="W589"/>
  <c r="S314"/>
  <c r="S1003"/>
  <c r="S489"/>
  <c r="S250"/>
  <c r="S74"/>
  <c r="W479"/>
  <c r="W714"/>
  <c r="W135"/>
  <c r="W255"/>
  <c r="W172"/>
  <c r="S90"/>
  <c r="W381"/>
  <c r="W141"/>
  <c r="S1014"/>
  <c r="S204"/>
  <c r="S882"/>
  <c r="S964"/>
  <c r="W471"/>
  <c r="W879"/>
  <c r="S897"/>
  <c r="S556"/>
  <c r="W917"/>
  <c r="W69"/>
  <c r="S355"/>
  <c r="W851"/>
  <c r="W661"/>
  <c r="W234"/>
  <c r="W279"/>
  <c r="S787"/>
  <c r="S218"/>
  <c r="W285"/>
  <c r="W475"/>
  <c r="S296"/>
  <c r="W896"/>
  <c r="W788"/>
  <c r="W501"/>
  <c r="W990"/>
  <c r="S453"/>
  <c r="W772"/>
  <c r="S17"/>
  <c r="S719"/>
  <c r="W67"/>
  <c r="S157"/>
  <c r="S77"/>
  <c r="S230"/>
  <c r="S966"/>
  <c r="W920"/>
  <c r="W368"/>
  <c r="S10"/>
  <c r="S76"/>
  <c r="W802"/>
  <c r="S575"/>
  <c r="S441"/>
  <c r="W667"/>
  <c r="W660"/>
  <c r="T8" i="11"/>
  <c r="R19"/>
  <c r="R32" s="1"/>
  <c r="R7"/>
  <c r="T16"/>
  <c r="T9"/>
  <c r="S1018" i="13" l="1"/>
  <c r="P14" i="10"/>
  <c r="P13"/>
  <c r="P12"/>
  <c r="P16"/>
  <c r="P15"/>
  <c r="P25"/>
  <c r="O15"/>
  <c r="O13"/>
  <c r="O12"/>
  <c r="O14"/>
  <c r="O16"/>
  <c r="T7" i="11"/>
  <c r="T19"/>
  <c r="T32" s="1"/>
  <c r="F7" i="5"/>
  <c r="F19" s="1"/>
  <c r="T34" i="10" s="1"/>
  <c r="D7" i="5"/>
  <c r="O17" i="10" l="1"/>
  <c r="U670" i="13"/>
  <c r="U208"/>
  <c r="U739"/>
  <c r="U812"/>
  <c r="U94"/>
  <c r="U326"/>
  <c r="U563"/>
  <c r="U20"/>
  <c r="U212"/>
  <c r="U178"/>
  <c r="U243"/>
  <c r="U283"/>
  <c r="U894"/>
  <c r="U24"/>
  <c r="U34"/>
  <c r="U610"/>
  <c r="U249"/>
  <c r="U858"/>
  <c r="U601"/>
  <c r="U947"/>
  <c r="U701"/>
  <c r="U271"/>
  <c r="U695"/>
  <c r="U694"/>
  <c r="U125"/>
  <c r="U462"/>
  <c r="U782"/>
  <c r="U80"/>
  <c r="U822"/>
  <c r="U1012"/>
  <c r="U919"/>
  <c r="U313"/>
  <c r="U927"/>
  <c r="U781"/>
  <c r="U467"/>
  <c r="U996"/>
  <c r="U525"/>
  <c r="U149"/>
  <c r="U548"/>
  <c r="U891"/>
  <c r="U169"/>
  <c r="U112"/>
  <c r="U801"/>
  <c r="U577"/>
  <c r="U485"/>
  <c r="U160"/>
  <c r="U293"/>
  <c r="U691"/>
  <c r="U940"/>
  <c r="U100"/>
  <c r="U335"/>
  <c r="U418"/>
  <c r="U975"/>
  <c r="U688"/>
  <c r="U763"/>
  <c r="U989"/>
  <c r="U53"/>
  <c r="U352"/>
  <c r="U735"/>
  <c r="U898"/>
  <c r="U576"/>
  <c r="U873"/>
  <c r="U351"/>
  <c r="U612"/>
  <c r="U280"/>
  <c r="U406"/>
  <c r="U33"/>
  <c r="U866"/>
  <c r="U859"/>
  <c r="U310"/>
  <c r="U880"/>
  <c r="U356"/>
  <c r="U924"/>
  <c r="U183"/>
  <c r="U420"/>
  <c r="U40"/>
  <c r="U832"/>
  <c r="U299"/>
  <c r="U226"/>
  <c r="U764"/>
  <c r="U847"/>
  <c r="U800"/>
  <c r="U997"/>
  <c r="U445"/>
  <c r="U835"/>
  <c r="U372"/>
  <c r="U946"/>
  <c r="U222"/>
  <c r="U36"/>
  <c r="U394"/>
  <c r="U823"/>
  <c r="U904"/>
  <c r="U144"/>
  <c r="U738"/>
  <c r="U495"/>
  <c r="U48"/>
  <c r="U766"/>
  <c r="U162"/>
  <c r="U944"/>
  <c r="U597"/>
  <c r="U519"/>
  <c r="U14"/>
  <c r="U221"/>
  <c r="U268"/>
  <c r="U864"/>
  <c r="U399"/>
  <c r="U641"/>
  <c r="U83"/>
  <c r="U590"/>
  <c r="U744"/>
  <c r="U240"/>
  <c r="U244"/>
  <c r="U466"/>
  <c r="U449"/>
  <c r="U921"/>
  <c r="U591"/>
  <c r="U887"/>
  <c r="U392"/>
  <c r="U256"/>
  <c r="U594"/>
  <c r="U294"/>
  <c r="U270"/>
  <c r="U105"/>
  <c r="U555"/>
  <c r="U852"/>
  <c r="U30"/>
  <c r="U528"/>
  <c r="U637"/>
  <c r="U922"/>
  <c r="U132"/>
  <c r="U361"/>
  <c r="U546"/>
  <c r="U958"/>
  <c r="U376"/>
  <c r="U818"/>
  <c r="U871"/>
  <c r="U276"/>
  <c r="U306"/>
  <c r="U650"/>
  <c r="U918"/>
  <c r="U526"/>
  <c r="U84"/>
  <c r="U689"/>
  <c r="U889"/>
  <c r="U39"/>
  <c r="U869"/>
  <c r="U159"/>
  <c r="U481"/>
  <c r="U690"/>
  <c r="U992"/>
  <c r="U986"/>
  <c r="U932"/>
  <c r="U615"/>
  <c r="U807"/>
  <c r="U523"/>
  <c r="U729"/>
  <c r="U954"/>
  <c r="U482"/>
  <c r="U549"/>
  <c r="U592"/>
  <c r="U653"/>
  <c r="U287"/>
  <c r="U619"/>
  <c r="U189"/>
  <c r="U780"/>
  <c r="U347"/>
  <c r="U64"/>
  <c r="U574"/>
  <c r="U928"/>
  <c r="U199"/>
  <c r="U151"/>
  <c r="U798"/>
  <c r="U210"/>
  <c r="U754"/>
  <c r="U551"/>
  <c r="U537"/>
  <c r="U165"/>
  <c r="U274"/>
  <c r="U870"/>
  <c r="U363"/>
  <c r="U332"/>
  <c r="U510"/>
  <c r="U521"/>
  <c r="U309"/>
  <c r="U803"/>
  <c r="U344"/>
  <c r="U755"/>
  <c r="U512"/>
  <c r="U625"/>
  <c r="U110"/>
  <c r="U728"/>
  <c r="U237"/>
  <c r="U180"/>
  <c r="U934"/>
  <c r="U357"/>
  <c r="U297"/>
  <c r="U634"/>
  <c r="U725"/>
  <c r="U675"/>
  <c r="U1011"/>
  <c r="U315"/>
  <c r="U998"/>
  <c r="U679"/>
  <c r="U662"/>
  <c r="U35"/>
  <c r="U757"/>
  <c r="U809"/>
  <c r="U378"/>
  <c r="U722"/>
  <c r="U715"/>
  <c r="U15"/>
  <c r="U642"/>
  <c r="U893"/>
  <c r="U158"/>
  <c r="U446"/>
  <c r="U792"/>
  <c r="U981"/>
  <c r="U98"/>
  <c r="U468"/>
  <c r="U706"/>
  <c r="U863"/>
  <c r="U860"/>
  <c r="U710"/>
  <c r="U854"/>
  <c r="U648"/>
  <c r="U435"/>
  <c r="U737"/>
  <c r="U373"/>
  <c r="U923"/>
  <c r="U82"/>
  <c r="U377"/>
  <c r="U530"/>
  <c r="U884"/>
  <c r="U21"/>
  <c r="U338"/>
  <c r="U779"/>
  <c r="U63"/>
  <c r="U464"/>
  <c r="U302"/>
  <c r="U857"/>
  <c r="U531"/>
  <c r="U238"/>
  <c r="U228"/>
  <c r="U196"/>
  <c r="U532"/>
  <c r="U11"/>
  <c r="U404"/>
  <c r="U950"/>
  <c r="U1006"/>
  <c r="U909"/>
  <c r="U620"/>
  <c r="U613"/>
  <c r="U837"/>
  <c r="U951"/>
  <c r="U121"/>
  <c r="U247"/>
  <c r="U596"/>
  <c r="U674"/>
  <c r="U593"/>
  <c r="U448"/>
  <c r="U484"/>
  <c r="U557"/>
  <c r="U145"/>
  <c r="U143"/>
  <c r="U127"/>
  <c r="U982"/>
  <c r="U524"/>
  <c r="U380"/>
  <c r="U320"/>
  <c r="U211"/>
  <c r="U275"/>
  <c r="U336"/>
  <c r="U486"/>
  <c r="U398"/>
  <c r="U341"/>
  <c r="U266"/>
  <c r="U148"/>
  <c r="U227"/>
  <c r="U948"/>
  <c r="U447"/>
  <c r="U213"/>
  <c r="U439"/>
  <c r="U386"/>
  <c r="U872"/>
  <c r="U562"/>
  <c r="U643"/>
  <c r="U459"/>
  <c r="U190"/>
  <c r="U424"/>
  <c r="U702"/>
  <c r="U628"/>
  <c r="U953"/>
  <c r="U672"/>
  <c r="U267"/>
  <c r="U57"/>
  <c r="U937"/>
  <c r="U515"/>
  <c r="U608"/>
  <c r="U78"/>
  <c r="U538"/>
  <c r="U595"/>
  <c r="U329"/>
  <c r="U888"/>
  <c r="U682"/>
  <c r="U96"/>
  <c r="U262"/>
  <c r="U1010"/>
  <c r="U99"/>
  <c r="U432"/>
  <c r="U75"/>
  <c r="U191"/>
  <c r="U830"/>
  <c r="U657"/>
  <c r="U618"/>
  <c r="U967"/>
  <c r="U542"/>
  <c r="U197"/>
  <c r="U890"/>
  <c r="U769"/>
  <c r="U886"/>
  <c r="U417"/>
  <c r="U773"/>
  <c r="U845"/>
  <c r="U181"/>
  <c r="U647"/>
  <c r="U938"/>
  <c r="U455"/>
  <c r="U1013"/>
  <c r="U824"/>
  <c r="U428"/>
  <c r="U775"/>
  <c r="U95"/>
  <c r="U452"/>
  <c r="U429"/>
  <c r="U389"/>
  <c r="U844"/>
  <c r="U749"/>
  <c r="U303"/>
  <c r="U836"/>
  <c r="U913"/>
  <c r="U912"/>
  <c r="U961"/>
  <c r="U677"/>
  <c r="U458"/>
  <c r="U470"/>
  <c r="U23"/>
  <c r="U116"/>
  <c r="U251"/>
  <c r="U498"/>
  <c r="U85"/>
  <c r="U215"/>
  <c r="U350"/>
  <c r="U120"/>
  <c r="U87"/>
  <c r="U607"/>
  <c r="U433"/>
  <c r="U783"/>
  <c r="U179"/>
  <c r="U817"/>
  <c r="U839"/>
  <c r="U908"/>
  <c r="U465"/>
  <c r="U194"/>
  <c r="U340"/>
  <c r="U578"/>
  <c r="U777"/>
  <c r="U391"/>
  <c r="U713"/>
  <c r="U175"/>
  <c r="U681"/>
  <c r="U541"/>
  <c r="U491"/>
  <c r="U516"/>
  <c r="U480"/>
  <c r="U217"/>
  <c r="U136"/>
  <c r="U868"/>
  <c r="U878"/>
  <c r="U834"/>
  <c r="U497"/>
  <c r="U903"/>
  <c r="U580"/>
  <c r="U97"/>
  <c r="U513"/>
  <c r="U32"/>
  <c r="U821"/>
  <c r="U224"/>
  <c r="U765"/>
  <c r="U370"/>
  <c r="U25"/>
  <c r="U201"/>
  <c r="U955"/>
  <c r="U828"/>
  <c r="U930"/>
  <c r="U721"/>
  <c r="U796"/>
  <c r="U46"/>
  <c r="U684"/>
  <c r="U407"/>
  <c r="U123"/>
  <c r="U62"/>
  <c r="U900"/>
  <c r="U707"/>
  <c r="U298"/>
  <c r="U685"/>
  <c r="U288"/>
  <c r="U732"/>
  <c r="U668"/>
  <c r="U856"/>
  <c r="U281"/>
  <c r="U487"/>
  <c r="U28"/>
  <c r="U599"/>
  <c r="U122"/>
  <c r="U13"/>
  <c r="U38"/>
  <c r="U535"/>
  <c r="U914"/>
  <c r="U434"/>
  <c r="U750"/>
  <c r="U330"/>
  <c r="U734"/>
  <c r="U206"/>
  <c r="U70"/>
  <c r="U263"/>
  <c r="U811"/>
  <c r="U977"/>
  <c r="U319"/>
  <c r="U956"/>
  <c r="U72"/>
  <c r="U379"/>
  <c r="U606"/>
  <c r="U103"/>
  <c r="U31"/>
  <c r="U50"/>
  <c r="U393"/>
  <c r="U450"/>
  <c r="U185"/>
  <c r="U970"/>
  <c r="U776"/>
  <c r="U436"/>
  <c r="U128"/>
  <c r="U761"/>
  <c r="U680"/>
  <c r="U41"/>
  <c r="U457"/>
  <c r="U652"/>
  <c r="U957"/>
  <c r="U469"/>
  <c r="U308"/>
  <c r="U410"/>
  <c r="U644"/>
  <c r="U673"/>
  <c r="U995"/>
  <c r="U71"/>
  <c r="U748"/>
  <c r="U205"/>
  <c r="U318"/>
  <c r="U855"/>
  <c r="U533"/>
  <c r="U139"/>
  <c r="U171"/>
  <c r="U133"/>
  <c r="U317"/>
  <c r="U980"/>
  <c r="U115"/>
  <c r="U499"/>
  <c r="U365"/>
  <c r="U423"/>
  <c r="U414"/>
  <c r="U587"/>
  <c r="U155"/>
  <c r="U969"/>
  <c r="U260"/>
  <c r="U233"/>
  <c r="U289"/>
  <c r="U745"/>
  <c r="U720"/>
  <c r="U931"/>
  <c r="U390"/>
  <c r="U325"/>
  <c r="U789"/>
  <c r="U349"/>
  <c r="U258"/>
  <c r="U1004"/>
  <c r="U605"/>
  <c r="U269"/>
  <c r="U348"/>
  <c r="U81"/>
  <c r="U383"/>
  <c r="U723"/>
  <c r="U130"/>
  <c r="U815"/>
  <c r="U304"/>
  <c r="U451"/>
  <c r="U321"/>
  <c r="U387"/>
  <c r="U507"/>
  <c r="U717"/>
  <c r="U345"/>
  <c r="U962"/>
  <c r="U999"/>
  <c r="U829"/>
  <c r="U862"/>
  <c r="U265"/>
  <c r="U885"/>
  <c r="U42"/>
  <c r="U367"/>
  <c r="U534"/>
  <c r="U137"/>
  <c r="U395"/>
  <c r="U409"/>
  <c r="U984"/>
  <c r="U18"/>
  <c r="U527"/>
  <c r="U431"/>
  <c r="U663"/>
  <c r="U638"/>
  <c r="U362"/>
  <c r="U626"/>
  <c r="U129"/>
  <c r="U881"/>
  <c r="U509"/>
  <c r="U631"/>
  <c r="U573"/>
  <c r="U649"/>
  <c r="U840"/>
  <c r="U598"/>
  <c r="U153"/>
  <c r="U202"/>
  <c r="U374"/>
  <c r="U209"/>
  <c r="U696"/>
  <c r="U242"/>
  <c r="U925"/>
  <c r="U799"/>
  <c r="U192"/>
  <c r="U257"/>
  <c r="U214"/>
  <c r="U875"/>
  <c r="U793"/>
  <c r="U716"/>
  <c r="U676"/>
  <c r="U760"/>
  <c r="U704"/>
  <c r="U544"/>
  <c r="U358"/>
  <c r="U827"/>
  <c r="U664"/>
  <c r="U401"/>
  <c r="U622"/>
  <c r="U514"/>
  <c r="U665"/>
  <c r="U174"/>
  <c r="U364"/>
  <c r="U724"/>
  <c r="U114"/>
  <c r="U560"/>
  <c r="U503"/>
  <c r="U37"/>
  <c r="U167"/>
  <c r="U494"/>
  <c r="U972"/>
  <c r="U109"/>
  <c r="U223"/>
  <c r="U941"/>
  <c r="U1008"/>
  <c r="U384"/>
  <c r="U193"/>
  <c r="U334"/>
  <c r="U254"/>
  <c r="U902"/>
  <c r="U261"/>
  <c r="U786"/>
  <c r="U500"/>
  <c r="U443"/>
  <c r="U692"/>
  <c r="U312"/>
  <c r="U104"/>
  <c r="U402"/>
  <c r="U473"/>
  <c r="U187"/>
  <c r="U906"/>
  <c r="U971"/>
  <c r="U632"/>
  <c r="U124"/>
  <c r="U742"/>
  <c r="U569"/>
  <c r="U301"/>
  <c r="U163"/>
  <c r="U529"/>
  <c r="U876"/>
  <c r="U935"/>
  <c r="U730"/>
  <c r="U382"/>
  <c r="U9"/>
  <c r="U959"/>
  <c r="U646"/>
  <c r="U968"/>
  <c r="U444"/>
  <c r="U697"/>
  <c r="U770"/>
  <c r="U437"/>
  <c r="U983"/>
  <c r="U582"/>
  <c r="U286"/>
  <c r="U461"/>
  <c r="U758"/>
  <c r="U220"/>
  <c r="U45"/>
  <c r="U987"/>
  <c r="U568"/>
  <c r="U826"/>
  <c r="U354"/>
  <c r="U753"/>
  <c r="U600"/>
  <c r="U558"/>
  <c r="U939"/>
  <c r="U825"/>
  <c r="U806"/>
  <c r="U518"/>
  <c r="U419"/>
  <c r="U635"/>
  <c r="U52"/>
  <c r="U768"/>
  <c r="U583"/>
  <c r="U343"/>
  <c r="U752"/>
  <c r="U571"/>
  <c r="U359"/>
  <c r="U808"/>
  <c r="U853"/>
  <c r="U44"/>
  <c r="U259"/>
  <c r="U55"/>
  <c r="U272"/>
  <c r="U926"/>
  <c r="U375"/>
  <c r="U627"/>
  <c r="U629"/>
  <c r="U366"/>
  <c r="U405"/>
  <c r="U994"/>
  <c r="U339"/>
  <c r="U505"/>
  <c r="U617"/>
  <c r="U602"/>
  <c r="U547"/>
  <c r="U147"/>
  <c r="U991"/>
  <c r="U579"/>
  <c r="U51"/>
  <c r="U241"/>
  <c r="U883"/>
  <c r="U107"/>
  <c r="U506"/>
  <c r="U173"/>
  <c r="U874"/>
  <c r="U68"/>
  <c r="U960"/>
  <c r="U342"/>
  <c r="U604"/>
  <c r="U671"/>
  <c r="U161"/>
  <c r="U603"/>
  <c r="U965"/>
  <c r="U456"/>
  <c r="U27"/>
  <c r="U186"/>
  <c r="U630"/>
  <c r="U396"/>
  <c r="U743"/>
  <c r="U463"/>
  <c r="U559"/>
  <c r="U1000"/>
  <c r="U300"/>
  <c r="U427"/>
  <c r="U554"/>
  <c r="U522"/>
  <c r="U949"/>
  <c r="U248"/>
  <c r="U645"/>
  <c r="U278"/>
  <c r="U59"/>
  <c r="U973"/>
  <c r="U108"/>
  <c r="U1001"/>
  <c r="U472"/>
  <c r="U588"/>
  <c r="U867"/>
  <c r="U520"/>
  <c r="U219"/>
  <c r="U771"/>
  <c r="U430"/>
  <c r="U311"/>
  <c r="U711"/>
  <c r="U669"/>
  <c r="U543"/>
  <c r="U61"/>
  <c r="U252"/>
  <c r="U102"/>
  <c r="U945"/>
  <c r="U198"/>
  <c r="U585"/>
  <c r="U131"/>
  <c r="U400"/>
  <c r="U686"/>
  <c r="U119"/>
  <c r="U910"/>
  <c r="U988"/>
  <c r="U978"/>
  <c r="U126"/>
  <c r="U810"/>
  <c r="U846"/>
  <c r="U609"/>
  <c r="U496"/>
  <c r="U440"/>
  <c r="U778"/>
  <c r="U26"/>
  <c r="U66"/>
  <c r="U188"/>
  <c r="U47"/>
  <c r="U65"/>
  <c r="U490"/>
  <c r="U741"/>
  <c r="U795"/>
  <c r="U545"/>
  <c r="U253"/>
  <c r="U388"/>
  <c r="U895"/>
  <c r="U540"/>
  <c r="U316"/>
  <c r="U360"/>
  <c r="U184"/>
  <c r="U323"/>
  <c r="U746"/>
  <c r="U539"/>
  <c r="U176"/>
  <c r="U117"/>
  <c r="U305"/>
  <c r="U561"/>
  <c r="U666"/>
  <c r="U1005"/>
  <c r="U152"/>
  <c r="U843"/>
  <c r="U385"/>
  <c r="U150"/>
  <c r="U239"/>
  <c r="U614"/>
  <c r="U616"/>
  <c r="U993"/>
  <c r="U324"/>
  <c r="U814"/>
  <c r="U1007"/>
  <c r="U29"/>
  <c r="U911"/>
  <c r="U905"/>
  <c r="U54"/>
  <c r="U476"/>
  <c r="U207"/>
  <c r="U566"/>
  <c r="U536"/>
  <c r="U838"/>
  <c r="U656"/>
  <c r="U640"/>
  <c r="U295"/>
  <c r="U586"/>
  <c r="U502"/>
  <c r="U636"/>
  <c r="U118"/>
  <c r="U564"/>
  <c r="U412"/>
  <c r="U483"/>
  <c r="U1016"/>
  <c r="U915"/>
  <c r="U229"/>
  <c r="U371"/>
  <c r="U718"/>
  <c r="U708"/>
  <c r="U416"/>
  <c r="U8"/>
  <c r="U415"/>
  <c r="U804"/>
  <c r="U929"/>
  <c r="U195"/>
  <c r="U236"/>
  <c r="U60"/>
  <c r="U791"/>
  <c r="U89"/>
  <c r="U146"/>
  <c r="U111"/>
  <c r="U892"/>
  <c r="U142"/>
  <c r="U805"/>
  <c r="U683"/>
  <c r="U177"/>
  <c r="U553"/>
  <c r="U552"/>
  <c r="U493"/>
  <c r="U154"/>
  <c r="U22"/>
  <c r="U550"/>
  <c r="U411"/>
  <c r="U203"/>
  <c r="U322"/>
  <c r="U700"/>
  <c r="U231"/>
  <c r="U421"/>
  <c r="U703"/>
  <c r="U901"/>
  <c r="U101"/>
  <c r="U877"/>
  <c r="U438"/>
  <c r="U633"/>
  <c r="U331"/>
  <c r="U813"/>
  <c r="U460"/>
  <c r="U712"/>
  <c r="U740"/>
  <c r="U756"/>
  <c r="U235"/>
  <c r="U140"/>
  <c r="U848"/>
  <c r="U816"/>
  <c r="U581"/>
  <c r="U842"/>
  <c r="U492"/>
  <c r="U277"/>
  <c r="U170"/>
  <c r="U709"/>
  <c r="U508"/>
  <c r="U49"/>
  <c r="U504"/>
  <c r="U168"/>
  <c r="U106"/>
  <c r="U200"/>
  <c r="U138"/>
  <c r="U699"/>
  <c r="U56"/>
  <c r="U841"/>
  <c r="U820"/>
  <c r="U785"/>
  <c r="U659"/>
  <c r="U328"/>
  <c r="U570"/>
  <c r="U164"/>
  <c r="U478"/>
  <c r="U292"/>
  <c r="U584"/>
  <c r="U477"/>
  <c r="U16"/>
  <c r="U726"/>
  <c r="U156"/>
  <c r="U678"/>
  <c r="U216"/>
  <c r="U43"/>
  <c r="U833"/>
  <c r="U767"/>
  <c r="U897"/>
  <c r="U575"/>
  <c r="U488"/>
  <c r="U1002"/>
  <c r="U489"/>
  <c r="U751"/>
  <c r="U19"/>
  <c r="U611"/>
  <c r="U273"/>
  <c r="U255"/>
  <c r="U851"/>
  <c r="U990"/>
  <c r="U660"/>
  <c r="U556"/>
  <c r="U966"/>
  <c r="U353"/>
  <c r="U985"/>
  <c r="U225"/>
  <c r="U747"/>
  <c r="U819"/>
  <c r="U797"/>
  <c r="U218"/>
  <c r="U1009"/>
  <c r="U134"/>
  <c r="U693"/>
  <c r="U882"/>
  <c r="U943"/>
  <c r="U264"/>
  <c r="U639"/>
  <c r="U850"/>
  <c r="U141"/>
  <c r="U234"/>
  <c r="U772"/>
  <c r="U831"/>
  <c r="U453"/>
  <c r="U422"/>
  <c r="U88"/>
  <c r="U79"/>
  <c r="U474"/>
  <c r="U731"/>
  <c r="U479"/>
  <c r="U471"/>
  <c r="U368"/>
  <c r="U314"/>
  <c r="U346"/>
  <c r="U784"/>
  <c r="U425"/>
  <c r="U655"/>
  <c r="U442"/>
  <c r="U774"/>
  <c r="U166"/>
  <c r="U964"/>
  <c r="U698"/>
  <c r="U687"/>
  <c r="U12"/>
  <c r="U651"/>
  <c r="U936"/>
  <c r="U182"/>
  <c r="U135"/>
  <c r="U917"/>
  <c r="U896"/>
  <c r="U667"/>
  <c r="U250"/>
  <c r="U93"/>
  <c r="U942"/>
  <c r="U291"/>
  <c r="U658"/>
  <c r="U307"/>
  <c r="U861"/>
  <c r="U790"/>
  <c r="U572"/>
  <c r="U849"/>
  <c r="U517"/>
  <c r="U172"/>
  <c r="U661"/>
  <c r="U501"/>
  <c r="U963"/>
  <c r="U1014"/>
  <c r="U86"/>
  <c r="U90"/>
  <c r="U511"/>
  <c r="U232"/>
  <c r="U759"/>
  <c r="U91"/>
  <c r="U327"/>
  <c r="U621"/>
  <c r="U454"/>
  <c r="U58"/>
  <c r="U899"/>
  <c r="U333"/>
  <c r="U381"/>
  <c r="U279"/>
  <c r="U67"/>
  <c r="U397"/>
  <c r="U787"/>
  <c r="U403"/>
  <c r="U355"/>
  <c r="U282"/>
  <c r="U245"/>
  <c r="U92"/>
  <c r="U73"/>
  <c r="U733"/>
  <c r="U979"/>
  <c r="U736"/>
  <c r="U933"/>
  <c r="U865"/>
  <c r="U204"/>
  <c r="U230"/>
  <c r="U113"/>
  <c r="U589"/>
  <c r="U952"/>
  <c r="U296"/>
  <c r="U246"/>
  <c r="U408"/>
  <c r="U624"/>
  <c r="U762"/>
  <c r="U879"/>
  <c r="U285"/>
  <c r="U920"/>
  <c r="U1003"/>
  <c r="U17"/>
  <c r="U369"/>
  <c r="U413"/>
  <c r="U719"/>
  <c r="U623"/>
  <c r="U654"/>
  <c r="U475"/>
  <c r="U77"/>
  <c r="U290"/>
  <c r="U567"/>
  <c r="U284"/>
  <c r="U727"/>
  <c r="U10"/>
  <c r="U705"/>
  <c r="U337"/>
  <c r="U76"/>
  <c r="U426"/>
  <c r="U916"/>
  <c r="U714"/>
  <c r="U69"/>
  <c r="U788"/>
  <c r="U802"/>
  <c r="U74"/>
  <c r="U157"/>
  <c r="U976"/>
  <c r="U565"/>
  <c r="U441"/>
  <c r="N16" i="10"/>
  <c r="Q16" s="1"/>
  <c r="F16" s="1"/>
  <c r="H16" s="1"/>
  <c r="N25"/>
  <c r="Q25" s="1"/>
  <c r="F25" s="1"/>
  <c r="H25" s="1"/>
  <c r="N13"/>
  <c r="Q13" s="1"/>
  <c r="F13" s="1"/>
  <c r="H13" s="1"/>
  <c r="N15"/>
  <c r="Q15" s="1"/>
  <c r="F15" s="1"/>
  <c r="H15" s="1"/>
  <c r="N14"/>
  <c r="Q14" s="1"/>
  <c r="F14" s="1"/>
  <c r="H14" s="1"/>
  <c r="N12"/>
  <c r="P17"/>
  <c r="G7" i="5"/>
  <c r="F8"/>
  <c r="G8" s="1"/>
  <c r="Q12" i="10" l="1"/>
  <c r="N17"/>
  <c r="F9" i="5"/>
  <c r="Q17" i="10" l="1"/>
  <c r="F12"/>
  <c r="F17" l="1"/>
  <c r="H12"/>
  <c r="H17" l="1"/>
  <c r="F36"/>
  <c r="F29" l="1"/>
  <c r="H36"/>
  <c r="F27"/>
  <c r="F28"/>
  <c r="F33" l="1"/>
  <c r="T28"/>
  <c r="Q28"/>
  <c r="H28"/>
  <c r="T27"/>
  <c r="H27"/>
  <c r="Q27"/>
  <c r="Q29"/>
  <c r="H29"/>
  <c r="T29"/>
  <c r="T31" l="1"/>
  <c r="T35" s="1"/>
</calcChain>
</file>

<file path=xl/comments1.xml><?xml version="1.0" encoding="utf-8"?>
<comments xmlns="http://schemas.openxmlformats.org/spreadsheetml/2006/main">
  <authors>
    <author>Langston, Elizabeth</author>
  </authors>
  <commentList>
    <comment ref="E13" authorId="0">
      <text>
        <r>
          <rPr>
            <b/>
            <sz val="9"/>
            <color indexed="81"/>
            <rFont val="Tahoma"/>
            <family val="2"/>
          </rPr>
          <t>Langston, Elizabeth:</t>
        </r>
        <r>
          <rPr>
            <sz val="9"/>
            <color indexed="81"/>
            <rFont val="Tahoma"/>
            <family val="2"/>
          </rPr>
          <t xml:space="preserve">
Based on PA's Website. Need net developable from Engineer</t>
        </r>
      </text>
    </comment>
    <comment ref="D25" authorId="0">
      <text>
        <r>
          <rPr>
            <b/>
            <sz val="9"/>
            <color indexed="81"/>
            <rFont val="Tahoma"/>
            <family val="2"/>
          </rPr>
          <t>Langston, Elizabeth:</t>
        </r>
        <r>
          <rPr>
            <sz val="9"/>
            <color indexed="81"/>
            <rFont val="Tahoma"/>
            <family val="2"/>
          </rPr>
          <t xml:space="preserve">
going to be 35 50' Residential Units </t>
        </r>
      </text>
    </comment>
    <comment ref="E25" authorId="0">
      <text>
        <r>
          <rPr>
            <b/>
            <sz val="9"/>
            <color indexed="81"/>
            <rFont val="Tahoma"/>
            <family val="2"/>
          </rPr>
          <t>Langston, Elizabeth:</t>
        </r>
        <r>
          <rPr>
            <sz val="9"/>
            <color indexed="81"/>
            <rFont val="Tahoma"/>
            <family val="2"/>
          </rPr>
          <t xml:space="preserve">
received from developer</t>
        </r>
      </text>
    </comment>
    <comment ref="E28" authorId="0">
      <text>
        <r>
          <rPr>
            <b/>
            <sz val="9"/>
            <color indexed="81"/>
            <rFont val="Tahoma"/>
            <family val="2"/>
          </rPr>
          <t>Langston, Elizabeth:</t>
        </r>
        <r>
          <rPr>
            <sz val="9"/>
            <color indexed="81"/>
            <rFont val="Tahoma"/>
            <family val="2"/>
          </rPr>
          <t xml:space="preserve">
Prorated based on assessment amounts allocated on Alices Report</t>
        </r>
      </text>
    </comment>
  </commentList>
</comments>
</file>

<file path=xl/comments2.xml><?xml version="1.0" encoding="utf-8"?>
<comments xmlns="http://schemas.openxmlformats.org/spreadsheetml/2006/main">
  <authors>
    <author>Langston, Elizabeth</author>
  </authors>
  <commentList>
    <comment ref="D27" authorId="0">
      <text>
        <r>
          <rPr>
            <b/>
            <sz val="9"/>
            <color indexed="81"/>
            <rFont val="Tahoma"/>
            <family val="2"/>
          </rPr>
          <t xml:space="preserve">Langston, Elizabeth:
</t>
        </r>
        <r>
          <rPr>
            <sz val="9"/>
            <color indexed="81"/>
            <rFont val="Tahoma"/>
            <family val="2"/>
          </rPr>
          <t>According to Meth report- 288.7</t>
        </r>
      </text>
    </comment>
  </commentList>
</comments>
</file>

<file path=xl/comments3.xml><?xml version="1.0" encoding="utf-8"?>
<comments xmlns="http://schemas.openxmlformats.org/spreadsheetml/2006/main">
  <authors>
    <author>Langston, Elizabeth</author>
  </authors>
  <commentList>
    <comment ref="C872" authorId="0">
      <text>
        <r>
          <rPr>
            <b/>
            <sz val="9"/>
            <color indexed="81"/>
            <rFont val="Tahoma"/>
            <family val="2"/>
          </rPr>
          <t>Langston, Elizabeth:</t>
        </r>
        <r>
          <rPr>
            <sz val="9"/>
            <color indexed="81"/>
            <rFont val="Tahoma"/>
            <family val="2"/>
          </rPr>
          <t xml:space="preserve">
This parcel has assessments that were paid in advance for FY 2017 and 2018. If an estoppel is prepared for this parcel, please make sure to reference that  assessments will be on FY 2019 tax bill</t>
        </r>
      </text>
    </comment>
    <comment ref="C875" authorId="0">
      <text>
        <r>
          <rPr>
            <b/>
            <sz val="9"/>
            <color indexed="81"/>
            <rFont val="Tahoma"/>
            <family val="2"/>
          </rPr>
          <t>Langston, Elizabeth:</t>
        </r>
        <r>
          <rPr>
            <sz val="9"/>
            <color indexed="81"/>
            <rFont val="Tahoma"/>
            <family val="2"/>
          </rPr>
          <t xml:space="preserve">
Langston, Elizabeth:
This parcel has assessments that were paid in advance for FY 2017 and 2018. If an estoppel is prepared for this parcel, please make sure to reference that  assessments will be on FY 2019 tax bill</t>
        </r>
      </text>
    </comment>
  </commentList>
</comments>
</file>

<file path=xl/sharedStrings.xml><?xml version="1.0" encoding="utf-8"?>
<sst xmlns="http://schemas.openxmlformats.org/spreadsheetml/2006/main" count="1724" uniqueCount="1442">
  <si>
    <t>Exhibit "A"</t>
  </si>
  <si>
    <t>Harmony Community Development District</t>
  </si>
  <si>
    <t>Product</t>
  </si>
  <si>
    <t>Units</t>
  </si>
  <si>
    <t>Per Unit</t>
  </si>
  <si>
    <t>SERIES 2004</t>
  </si>
  <si>
    <t>Product Type</t>
  </si>
  <si>
    <t>Acreage</t>
  </si>
  <si>
    <t>MADS **</t>
  </si>
  <si>
    <t>PAR 11/01/2014</t>
  </si>
  <si>
    <t>PAR 5/01/2015</t>
  </si>
  <si>
    <t>SERIES 2015</t>
  </si>
  <si>
    <t>Principal</t>
  </si>
  <si>
    <t>Par O/S</t>
  </si>
  <si>
    <t>30-26-32-2613-TRAC-0WC0</t>
  </si>
  <si>
    <t>Town Center Building</t>
  </si>
  <si>
    <t>Net Ds</t>
  </si>
  <si>
    <t>FF</t>
  </si>
  <si>
    <t>30-26-32-3117-0001-0IJ0</t>
  </si>
  <si>
    <t xml:space="preserve">  Tract I/J/K/L/O</t>
  </si>
  <si>
    <t>30-26-32-3117-0001-00K0</t>
  </si>
  <si>
    <t>30-26-32-3117-0001-00L0</t>
  </si>
  <si>
    <t>30-26-32-3117-0001-00M0</t>
  </si>
  <si>
    <t>Total Acreage</t>
  </si>
  <si>
    <t>30-26-32-2614-TRAC-VC10</t>
  </si>
  <si>
    <t>Commercial</t>
  </si>
  <si>
    <t>30-26-32-3117-0001-0C20</t>
  </si>
  <si>
    <t>30-26-32-0000-0010-0000</t>
  </si>
  <si>
    <t xml:space="preserve">Town Center  </t>
  </si>
  <si>
    <t>30-26-32-2612-TRAC-00X0</t>
  </si>
  <si>
    <t>30-26-32-2642-00GC-0010</t>
  </si>
  <si>
    <t>Golf Course/Clubhouse</t>
  </si>
  <si>
    <t>30-26-32-2642-00GC-0020</t>
  </si>
  <si>
    <t>30-26-32-2642-00GC-0030</t>
  </si>
  <si>
    <t>30-26-32-2613-TRAC-0CH0</t>
  </si>
  <si>
    <t>30-26-32-3117-0001-0GM0</t>
  </si>
  <si>
    <t>Platted</t>
  </si>
  <si>
    <t>40'</t>
  </si>
  <si>
    <t>50'</t>
  </si>
  <si>
    <t>60'</t>
  </si>
  <si>
    <t>Parcel</t>
  </si>
  <si>
    <t>Acres</t>
  </si>
  <si>
    <t>L</t>
  </si>
  <si>
    <t>Town Center</t>
  </si>
  <si>
    <t>I</t>
  </si>
  <si>
    <t>J</t>
  </si>
  <si>
    <t>K</t>
  </si>
  <si>
    <t>O</t>
  </si>
  <si>
    <t>Total Par Per Acre</t>
  </si>
  <si>
    <t>Status</t>
  </si>
  <si>
    <t>Unplatted</t>
  </si>
  <si>
    <t xml:space="preserve">Total Par </t>
  </si>
  <si>
    <t>Per Parcel</t>
  </si>
  <si>
    <t>Unplatted Acreage</t>
  </si>
  <si>
    <t>Total Outstanding Par</t>
  </si>
  <si>
    <t>Development Plan</t>
  </si>
  <si>
    <t>Par Per Acre</t>
  </si>
  <si>
    <t>Parcel I/J/K/L/O</t>
  </si>
  <si>
    <t>PID</t>
  </si>
  <si>
    <t>Series 2015 Platted and Unplatted Lands Analysis</t>
  </si>
  <si>
    <t>Total</t>
  </si>
  <si>
    <t>Total Owed</t>
  </si>
  <si>
    <t>Series 2015 should have updated true up per acre to be</t>
  </si>
  <si>
    <t>Par Per Ceiling</t>
  </si>
  <si>
    <t>Per Ceiling</t>
  </si>
  <si>
    <t>A-2 and M True-Up Analysis</t>
  </si>
  <si>
    <t>Neighborhood</t>
  </si>
  <si>
    <t>Par Per Unit</t>
  </si>
  <si>
    <t>Total Par</t>
  </si>
  <si>
    <t>A-2</t>
  </si>
  <si>
    <t>M</t>
  </si>
  <si>
    <t>April 27, 2000 Master Methodology stated that Debt Service ceiling cannot exceed $73,519</t>
  </si>
  <si>
    <t>Density Reduction Payment- This is to adhere to maximum set forth in Methodology</t>
  </si>
  <si>
    <t xml:space="preserve">Acceptable </t>
  </si>
  <si>
    <t xml:space="preserve">Total </t>
  </si>
  <si>
    <t>Par Allowed</t>
  </si>
  <si>
    <t>Current Par</t>
  </si>
  <si>
    <t>Payment Due</t>
  </si>
  <si>
    <t>FY 2018</t>
  </si>
  <si>
    <t>FY 2018 Par Per Product</t>
  </si>
  <si>
    <t>Parcel ID</t>
  </si>
  <si>
    <t>Series 2014 Lien Roll</t>
  </si>
  <si>
    <t>Maximum</t>
  </si>
  <si>
    <t>Series 2001</t>
  </si>
  <si>
    <t>Annual DS</t>
  </si>
  <si>
    <t>Series 2014</t>
  </si>
  <si>
    <t>Extraordinary</t>
  </si>
  <si>
    <t>Block</t>
  </si>
  <si>
    <t>Lot</t>
  </si>
  <si>
    <t>PAR Outstanding</t>
  </si>
  <si>
    <t>w-Gross Up</t>
  </si>
  <si>
    <t>Par OS</t>
  </si>
  <si>
    <t>Prepayment</t>
  </si>
  <si>
    <t>Redemption</t>
  </si>
  <si>
    <t>A-1</t>
  </si>
  <si>
    <t>30-26-32-2877-0001-001A</t>
  </si>
  <si>
    <t>1A</t>
  </si>
  <si>
    <t>30-26-32-2877-0001-001B</t>
  </si>
  <si>
    <t>1B</t>
  </si>
  <si>
    <t>30-26-32-2877-0001-001C</t>
  </si>
  <si>
    <t>1C</t>
  </si>
  <si>
    <t>30-26-32-2877-0001-001D</t>
  </si>
  <si>
    <t>1D</t>
  </si>
  <si>
    <t>30-26-32-2877-0001-001E</t>
  </si>
  <si>
    <t>1E</t>
  </si>
  <si>
    <t>30-26-32-2877-0001-001F</t>
  </si>
  <si>
    <t>1F</t>
  </si>
  <si>
    <t>30-26-32-2877-0001-002A</t>
  </si>
  <si>
    <t>2A</t>
  </si>
  <si>
    <t>30-26-32-2877-0001-002B</t>
  </si>
  <si>
    <t>2B</t>
  </si>
  <si>
    <t>30-26-32-2877-0001-002C</t>
  </si>
  <si>
    <t>2C</t>
  </si>
  <si>
    <t>30-26-32-2877-0001-002D</t>
  </si>
  <si>
    <t>2D</t>
  </si>
  <si>
    <t>30-26-32-2877-0001-002E</t>
  </si>
  <si>
    <t>2E</t>
  </si>
  <si>
    <t>30-26-32-2877-0001-002F</t>
  </si>
  <si>
    <t>2F</t>
  </si>
  <si>
    <t>30-26-32-2877-0001-003A</t>
  </si>
  <si>
    <t>3A</t>
  </si>
  <si>
    <t>30-26-32-2877-0001-003B</t>
  </si>
  <si>
    <t>3B</t>
  </si>
  <si>
    <t>30-26-32-2877-0001-003C</t>
  </si>
  <si>
    <t>3C</t>
  </si>
  <si>
    <t>30-26-32-2877-0001-003D</t>
  </si>
  <si>
    <t>3D</t>
  </si>
  <si>
    <t>30-26-32-2877-0001-004A</t>
  </si>
  <si>
    <t>4A</t>
  </si>
  <si>
    <t>30-26-32-2877-0001-004B</t>
  </si>
  <si>
    <t>4B</t>
  </si>
  <si>
    <t>30-26-32-2877-0001-004C</t>
  </si>
  <si>
    <t>4C</t>
  </si>
  <si>
    <t>30-26-32-2877-0001-004D</t>
  </si>
  <si>
    <t>4D</t>
  </si>
  <si>
    <t>30-26-32-2877-0001-004E</t>
  </si>
  <si>
    <t>4E</t>
  </si>
  <si>
    <t>30-26-32-2877-0001-004F</t>
  </si>
  <si>
    <t>4F</t>
  </si>
  <si>
    <t>30-26-32-2877-0001-005A</t>
  </si>
  <si>
    <t>5A</t>
  </si>
  <si>
    <t>30-26-32-2877-0001-005B</t>
  </si>
  <si>
    <t>5B</t>
  </si>
  <si>
    <t>30-26-32-2877-0001-005C</t>
  </si>
  <si>
    <t>5C</t>
  </si>
  <si>
    <t>30-26-32-2877-0001-005D</t>
  </si>
  <si>
    <t>5D</t>
  </si>
  <si>
    <t>30-26-32-2877-0001-005E</t>
  </si>
  <si>
    <t>5E</t>
  </si>
  <si>
    <t>30-26-32-2877-0001-005F</t>
  </si>
  <si>
    <t>5F</t>
  </si>
  <si>
    <t>30-26-32-2877-0001-006A</t>
  </si>
  <si>
    <t>6A</t>
  </si>
  <si>
    <t>30-26-32-2877-0001-006B</t>
  </si>
  <si>
    <t>6B</t>
  </si>
  <si>
    <t>30-26-32-2877-0001-006C</t>
  </si>
  <si>
    <t>6C</t>
  </si>
  <si>
    <t>30-26-32-2877-0001-006D</t>
  </si>
  <si>
    <t>6D</t>
  </si>
  <si>
    <t>30-26-32-2877-0001-006E</t>
  </si>
  <si>
    <t>6E</t>
  </si>
  <si>
    <t>30-26-32-2877-0001-006F</t>
  </si>
  <si>
    <t>6F</t>
  </si>
  <si>
    <t>30-26-32-2877-0001-007A</t>
  </si>
  <si>
    <t>7A</t>
  </si>
  <si>
    <t>30-26-32-2877-0001-007B</t>
  </si>
  <si>
    <t>7B</t>
  </si>
  <si>
    <t>30-26-32-2877-0001-007C</t>
  </si>
  <si>
    <t>7C</t>
  </si>
  <si>
    <t>30-26-32-2877-0001-007D</t>
  </si>
  <si>
    <t>7D</t>
  </si>
  <si>
    <t>30-26-32-2877-0001-008A</t>
  </si>
  <si>
    <t>8A</t>
  </si>
  <si>
    <t>30-26-32-2877-0001-008B</t>
  </si>
  <si>
    <t>8B</t>
  </si>
  <si>
    <t>30-26-32-2877-0001-008C</t>
  </si>
  <si>
    <t>8C</t>
  </si>
  <si>
    <t>30-26-32-2877-0001-008D</t>
  </si>
  <si>
    <t>8D</t>
  </si>
  <si>
    <t>30-26-32-2877-0001-009A</t>
  </si>
  <si>
    <t>9A</t>
  </si>
  <si>
    <t>30-26-32-2877-0001-009B</t>
  </si>
  <si>
    <t>9B</t>
  </si>
  <si>
    <t>30-26-32-2877-0001-009C</t>
  </si>
  <si>
    <t>9C</t>
  </si>
  <si>
    <t>30-26-32-2877-0001-009D</t>
  </si>
  <si>
    <t>9D</t>
  </si>
  <si>
    <t>30-26-32-2877-0001-010A</t>
  </si>
  <si>
    <t>10A</t>
  </si>
  <si>
    <t>30-26-32-2877-0001-010B</t>
  </si>
  <si>
    <t>10B</t>
  </si>
  <si>
    <t>30-26-32-2877-0001-010C</t>
  </si>
  <si>
    <t>10C</t>
  </si>
  <si>
    <t>30-26-32-2877-0001-010D</t>
  </si>
  <si>
    <t>10D</t>
  </si>
  <si>
    <t>30-26-32-2877-0001-011A</t>
  </si>
  <si>
    <t>11A</t>
  </si>
  <si>
    <t>30-26-32-2877-0001-011B</t>
  </si>
  <si>
    <t>11B</t>
  </si>
  <si>
    <t>30-26-32-2877-0001-011C</t>
  </si>
  <si>
    <t>11C</t>
  </si>
  <si>
    <t>30-26-32-2877-0001-011D</t>
  </si>
  <si>
    <t>11D</t>
  </si>
  <si>
    <t>30-26-32-2877-0001-011E</t>
  </si>
  <si>
    <t>11E</t>
  </si>
  <si>
    <t>30-26-32-2877-0001-011F</t>
  </si>
  <si>
    <t>11F</t>
  </si>
  <si>
    <t>30-26-32-2877-0001-012A</t>
  </si>
  <si>
    <t>12A</t>
  </si>
  <si>
    <t>30-26-32-2877-0001-012B</t>
  </si>
  <si>
    <t>12B</t>
  </si>
  <si>
    <t>30-26-32-2877-0001-012C</t>
  </si>
  <si>
    <t>12C</t>
  </si>
  <si>
    <t>30-26-32-2877-0001-012D</t>
  </si>
  <si>
    <t>12D</t>
  </si>
  <si>
    <t>30-26-32-2569-0001-013A</t>
  </si>
  <si>
    <t>13A</t>
  </si>
  <si>
    <t>30-26-32-2569-0001-013B</t>
  </si>
  <si>
    <t>13B</t>
  </si>
  <si>
    <t>30-26-32-2569-0001-013C</t>
  </si>
  <si>
    <t>13C</t>
  </si>
  <si>
    <t>30-26-32-2569-0001-014A</t>
  </si>
  <si>
    <t>14A</t>
  </si>
  <si>
    <t>30-26-32-2569-0001-014B</t>
  </si>
  <si>
    <t>14B</t>
  </si>
  <si>
    <t>30-26-32-2569-0001-014C</t>
  </si>
  <si>
    <t>14C</t>
  </si>
  <si>
    <t>30-26-32-2569-0001-015A</t>
  </si>
  <si>
    <t>15A</t>
  </si>
  <si>
    <t>30-26-32-2569-0001-015B</t>
  </si>
  <si>
    <t>15B</t>
  </si>
  <si>
    <t>30-26-32-2569-0001-015C</t>
  </si>
  <si>
    <t>15C</t>
  </si>
  <si>
    <t>30-26-32-2569-0001-016A</t>
  </si>
  <si>
    <t>16A</t>
  </si>
  <si>
    <t>30-26-32-2569-0001-016B</t>
  </si>
  <si>
    <t>16B</t>
  </si>
  <si>
    <t>30-26-32-2569-0001-016C</t>
  </si>
  <si>
    <t>16C</t>
  </si>
  <si>
    <t>30-26-32-2569-0001-017A</t>
  </si>
  <si>
    <t>17A</t>
  </si>
  <si>
    <t>30-26-32-2569-0001-017B</t>
  </si>
  <si>
    <t>17B</t>
  </si>
  <si>
    <t>30-26-32-2569-0001-017C</t>
  </si>
  <si>
    <t>17C</t>
  </si>
  <si>
    <t>30-26-32-2569-0001-018A</t>
  </si>
  <si>
    <t>18A</t>
  </si>
  <si>
    <t>30-26-32-2569-0001-018B</t>
  </si>
  <si>
    <t>18B</t>
  </si>
  <si>
    <t>30-26-32-2569-0001-018C</t>
  </si>
  <si>
    <t>18C</t>
  </si>
  <si>
    <t>30-26-32-2569-0001-019A</t>
  </si>
  <si>
    <t>19A</t>
  </si>
  <si>
    <t>30-26-32-2569-0001-019B</t>
  </si>
  <si>
    <t>19B</t>
  </si>
  <si>
    <t>30-26-32-2569-0001-019C</t>
  </si>
  <si>
    <t>19C</t>
  </si>
  <si>
    <t>30-26-32-2569-0001-020A</t>
  </si>
  <si>
    <t>20A</t>
  </si>
  <si>
    <t>30-26-32-2569-0001-020B</t>
  </si>
  <si>
    <t>20B</t>
  </si>
  <si>
    <t>30-26-32-2569-0001-020C</t>
  </si>
  <si>
    <t>20C</t>
  </si>
  <si>
    <t>30-26-32-2569-0001-021A</t>
  </si>
  <si>
    <t>21A</t>
  </si>
  <si>
    <t>30-26-32-2569-0001-021B</t>
  </si>
  <si>
    <t>21B</t>
  </si>
  <si>
    <t>30-26-32-2569-0001-021C</t>
  </si>
  <si>
    <t>21C</t>
  </si>
  <si>
    <t>30-26-32-2569-0001-022A</t>
  </si>
  <si>
    <t>22A</t>
  </si>
  <si>
    <t>30-26-32-2569-0001-022B</t>
  </si>
  <si>
    <t>22B</t>
  </si>
  <si>
    <t>30-26-32-2569-0001-022C</t>
  </si>
  <si>
    <t>22C</t>
  </si>
  <si>
    <t>30-26-32-2569-0001-023A</t>
  </si>
  <si>
    <t>23A</t>
  </si>
  <si>
    <t>30-26-32-2569-0001-023B</t>
  </si>
  <si>
    <t>23B</t>
  </si>
  <si>
    <t>30-26-32-2569-0001-023C</t>
  </si>
  <si>
    <t>23C</t>
  </si>
  <si>
    <t>30-26-32-2569-0001-024A</t>
  </si>
  <si>
    <t>24A</t>
  </si>
  <si>
    <t>30-26-32-2569-0001-024B</t>
  </si>
  <si>
    <t>24B</t>
  </si>
  <si>
    <t>30-26-32-2569-0001-024C</t>
  </si>
  <si>
    <t>24C</t>
  </si>
  <si>
    <t>30-26-32-2569-0001-025A</t>
  </si>
  <si>
    <t>25A</t>
  </si>
  <si>
    <t>30-26-32-2569-0001-025B</t>
  </si>
  <si>
    <t>25B</t>
  </si>
  <si>
    <t>30-26-32-2569-0001-025C</t>
  </si>
  <si>
    <t>25C</t>
  </si>
  <si>
    <t>30-26-32-2569-0001-026A</t>
  </si>
  <si>
    <t>26A</t>
  </si>
  <si>
    <t>30-26-32-2569-0001-026B</t>
  </si>
  <si>
    <t>26B</t>
  </si>
  <si>
    <t>30-26-32-2569-0001-026C</t>
  </si>
  <si>
    <t>26C</t>
  </si>
  <si>
    <t>30-26-32-2569-0001-027A</t>
  </si>
  <si>
    <t>27A</t>
  </si>
  <si>
    <t>30-26-32-2569-0001-027B</t>
  </si>
  <si>
    <t>27B</t>
  </si>
  <si>
    <t>30-26-32-2569-0001-027C</t>
  </si>
  <si>
    <t>27C</t>
  </si>
  <si>
    <t>30-26-32-2569-0001-028A</t>
  </si>
  <si>
    <t>28A</t>
  </si>
  <si>
    <t>30-26-32-2569-0001-028B</t>
  </si>
  <si>
    <t>28B</t>
  </si>
  <si>
    <t>30-26-32-2569-0001-028C</t>
  </si>
  <si>
    <t>28C</t>
  </si>
  <si>
    <t>30-26-32-2569-0001-029A</t>
  </si>
  <si>
    <t>29A</t>
  </si>
  <si>
    <t>30-26-32-2569-0001-029B</t>
  </si>
  <si>
    <t>29B</t>
  </si>
  <si>
    <t>30-26-32-2569-0001-029C</t>
  </si>
  <si>
    <t>29C</t>
  </si>
  <si>
    <t>30-26-32-2569-0001-030A</t>
  </si>
  <si>
    <t>30A</t>
  </si>
  <si>
    <t>30-26-32-2569-0001-030B</t>
  </si>
  <si>
    <t>30B</t>
  </si>
  <si>
    <t>30-26-32-2569-0001-030C</t>
  </si>
  <si>
    <t>30C</t>
  </si>
  <si>
    <t>30-26-32-2569-0001-031A</t>
  </si>
  <si>
    <t>31A</t>
  </si>
  <si>
    <t>30-26-32-2569-0001-031B</t>
  </si>
  <si>
    <t>31B</t>
  </si>
  <si>
    <t>30-26-32-2569-0001-031C</t>
  </si>
  <si>
    <t>31C</t>
  </si>
  <si>
    <t>30-26-32-2569-0001-032A</t>
  </si>
  <si>
    <t>32A</t>
  </si>
  <si>
    <t>30-26-32-2569-0001-032B</t>
  </si>
  <si>
    <t>32B</t>
  </si>
  <si>
    <t>30-26-32-2569-0001-032C</t>
  </si>
  <si>
    <t>32C</t>
  </si>
  <si>
    <t>30-26-32-2569-0001-033A</t>
  </si>
  <si>
    <t>33A</t>
  </si>
  <si>
    <t>30-26-32-2569-0001-033B</t>
  </si>
  <si>
    <t>33B</t>
  </si>
  <si>
    <t>30-26-32-2569-0001-033C</t>
  </si>
  <si>
    <t>33C</t>
  </si>
  <si>
    <t>30-26-32-2569-0001-034A</t>
  </si>
  <si>
    <t>34A</t>
  </si>
  <si>
    <t>30-26-32-2569-0001-034B</t>
  </si>
  <si>
    <t>34B</t>
  </si>
  <si>
    <t>30-26-32-2569-0001-034C</t>
  </si>
  <si>
    <t>34C</t>
  </si>
  <si>
    <t>30-26-32-2569-0001-035A</t>
  </si>
  <si>
    <t>35A</t>
  </si>
  <si>
    <t>30-26-32-2569-0001-035B</t>
  </si>
  <si>
    <t>35B</t>
  </si>
  <si>
    <t>30-26-32-2569-0001-035C</t>
  </si>
  <si>
    <t>35C</t>
  </si>
  <si>
    <t>30-26-32-2569-0001-036A</t>
  </si>
  <si>
    <t>36A</t>
  </si>
  <si>
    <t>30-26-32-2569-0001-036B</t>
  </si>
  <si>
    <t>36B</t>
  </si>
  <si>
    <t>30-26-32-2569-0001-036C</t>
  </si>
  <si>
    <t>36C</t>
  </si>
  <si>
    <t>30-26-32-2569-0001-037A</t>
  </si>
  <si>
    <t>37A</t>
  </si>
  <si>
    <t>30-26-32-2569-0001-037B</t>
  </si>
  <si>
    <t>37B</t>
  </si>
  <si>
    <t>30-26-32-2569-0001-037C</t>
  </si>
  <si>
    <t>37C</t>
  </si>
  <si>
    <t>30-26-32-2569-0001-038A</t>
  </si>
  <si>
    <t>38A</t>
  </si>
  <si>
    <t>30-26-32-2569-0001-038B</t>
  </si>
  <si>
    <t>38B</t>
  </si>
  <si>
    <t>30-26-32-2569-0001-038C</t>
  </si>
  <si>
    <t>38C</t>
  </si>
  <si>
    <t>30-26-32-2569-0001-039A</t>
  </si>
  <si>
    <t>39A</t>
  </si>
  <si>
    <t>30-26-32-2569-0001-039B</t>
  </si>
  <si>
    <t>39B</t>
  </si>
  <si>
    <t>30-26-32-2569-0001-039C</t>
  </si>
  <si>
    <t>39C</t>
  </si>
  <si>
    <t>30-26-32-2569-0001-040A</t>
  </si>
  <si>
    <t>40A</t>
  </si>
  <si>
    <t>30-26-32-2569-0001-040B</t>
  </si>
  <si>
    <t>40B</t>
  </si>
  <si>
    <t>30-26-32-2569-0001-040C</t>
  </si>
  <si>
    <t>40C</t>
  </si>
  <si>
    <t>30-26-32-2569-0001-041A</t>
  </si>
  <si>
    <t>41A</t>
  </si>
  <si>
    <t>30-26-32-2569-0001-041B</t>
  </si>
  <si>
    <t>41B</t>
  </si>
  <si>
    <t>30-26-32-2569-0001-041C</t>
  </si>
  <si>
    <t>41C</t>
  </si>
  <si>
    <t>30-26-32-2569-0001-042A</t>
  </si>
  <si>
    <t>42A</t>
  </si>
  <si>
    <t>30-26-32-2569-0001-042B</t>
  </si>
  <si>
    <t>42B</t>
  </si>
  <si>
    <t>30-26-32-2569-0001-042C</t>
  </si>
  <si>
    <t>42C</t>
  </si>
  <si>
    <t>30-26-32-2569-0001-043A</t>
  </si>
  <si>
    <t>43A</t>
  </si>
  <si>
    <t>30-26-32-2569-0001-043B</t>
  </si>
  <si>
    <t>43B</t>
  </si>
  <si>
    <t>30-26-32-2569-0001-043C</t>
  </si>
  <si>
    <t>43C</t>
  </si>
  <si>
    <t>30-26-32-2569-0001-044A</t>
  </si>
  <si>
    <t>44A</t>
  </si>
  <si>
    <t>30-26-32-2569-0001-044B</t>
  </si>
  <si>
    <t>44B</t>
  </si>
  <si>
    <t>30-26-32-2569-0001-044C</t>
  </si>
  <si>
    <t>4C4</t>
  </si>
  <si>
    <t>30-26-32-2569-0001-045A</t>
  </si>
  <si>
    <t>45A</t>
  </si>
  <si>
    <t>30-26-32-2569-0001-045B</t>
  </si>
  <si>
    <t>45B</t>
  </si>
  <si>
    <t>30-26-32-2569-0001-045C</t>
  </si>
  <si>
    <t>45C</t>
  </si>
  <si>
    <t>30-26-32-2569-0001-046A</t>
  </si>
  <si>
    <t>46A</t>
  </si>
  <si>
    <t>30-26-32-2569-0001-046B</t>
  </si>
  <si>
    <t>46B</t>
  </si>
  <si>
    <t>30-26-32-2569-0001-046C</t>
  </si>
  <si>
    <t>46C</t>
  </si>
  <si>
    <t>30-26-32-2569-0001-047A</t>
  </si>
  <si>
    <t>47A</t>
  </si>
  <si>
    <t>30-26-32-2569-0001-047B</t>
  </si>
  <si>
    <t>47B</t>
  </si>
  <si>
    <t>30-26-32-2569-0001-047C</t>
  </si>
  <si>
    <t>47C</t>
  </si>
  <si>
    <t>30-26-32-2569-0001-048A</t>
  </si>
  <si>
    <t>48A</t>
  </si>
  <si>
    <t>30-26-32-2569-0001-048B</t>
  </si>
  <si>
    <t>48B</t>
  </si>
  <si>
    <t>30-26-32-2569-0001-048C</t>
  </si>
  <si>
    <t>48C</t>
  </si>
  <si>
    <t>30-26-32-2569-0001-049A</t>
  </si>
  <si>
    <t>49A</t>
  </si>
  <si>
    <t>30-26-32-2569-0001-049B</t>
  </si>
  <si>
    <t>49B</t>
  </si>
  <si>
    <t>30-26-32-2569-0001-049C</t>
  </si>
  <si>
    <t>49C</t>
  </si>
  <si>
    <t>30-26-32-2569-0001-050A</t>
  </si>
  <si>
    <t>50A</t>
  </si>
  <si>
    <t>30-26-32-2569-0001-050B</t>
  </si>
  <si>
    <t>50B</t>
  </si>
  <si>
    <t>30-26-32-2569-0001-050C</t>
  </si>
  <si>
    <t>50C</t>
  </si>
  <si>
    <t>30-26-32-2569-0001-051A</t>
  </si>
  <si>
    <t>51A</t>
  </si>
  <si>
    <t>30-26-32-2569-0001-051B</t>
  </si>
  <si>
    <t>51B</t>
  </si>
  <si>
    <t>30-26-32-2569-0001-051C</t>
  </si>
  <si>
    <t>51C</t>
  </si>
  <si>
    <t>30-26-32-2569-0001-052A</t>
  </si>
  <si>
    <t>52A</t>
  </si>
  <si>
    <t>30-26-32-2569-0001-052B</t>
  </si>
  <si>
    <t>52B</t>
  </si>
  <si>
    <t>30-26-32-2569-0001-052C</t>
  </si>
  <si>
    <t>52C</t>
  </si>
  <si>
    <t>30-26-32-2569-0001-053A</t>
  </si>
  <si>
    <t>53A</t>
  </si>
  <si>
    <t>30-26-32-2569-0001-053B</t>
  </si>
  <si>
    <t>53B</t>
  </si>
  <si>
    <t>30-26-32-2569-0001-053C</t>
  </si>
  <si>
    <t>53C</t>
  </si>
  <si>
    <t>30-26-32-2569-0001-054A</t>
  </si>
  <si>
    <t>54A</t>
  </si>
  <si>
    <t>30-26-32-2569-0001-054B</t>
  </si>
  <si>
    <t>54B</t>
  </si>
  <si>
    <t>30-26-32-2569-0001-054C</t>
  </si>
  <si>
    <t>54C</t>
  </si>
  <si>
    <t>B-1</t>
  </si>
  <si>
    <t>B - 80'</t>
  </si>
  <si>
    <t>30-26-32-2612-0001-B001</t>
  </si>
  <si>
    <t>30-26-32-2612-0001-B002</t>
  </si>
  <si>
    <t>30-26-32-2612-0001-B003</t>
  </si>
  <si>
    <t>30-26-32-2612-0001-B007</t>
  </si>
  <si>
    <t>30-26-32-2612-0001-B008</t>
  </si>
  <si>
    <t>30-26-32-2612-0001-B029</t>
  </si>
  <si>
    <t>30-26-32-2612-0001-B030</t>
  </si>
  <si>
    <t>30-26-32-2612-0001-B031</t>
  </si>
  <si>
    <t>30-26-32-2612-0001-B033</t>
  </si>
  <si>
    <t>C - 65'</t>
  </si>
  <si>
    <t>30-26-32-2612-0001-B004</t>
  </si>
  <si>
    <t>30-26-32-2612-0001-B005</t>
  </si>
  <si>
    <t>30-26-32-2612-0001-B006</t>
  </si>
  <si>
    <t>30-26-32-2612-0001-B009</t>
  </si>
  <si>
    <t>30-26-32-2612-0001-B010</t>
  </si>
  <si>
    <t>30-26-32-2612-0001-B011</t>
  </si>
  <si>
    <t>30-26-32-2612-0001-B012</t>
  </si>
  <si>
    <t>30-26-32-2612-0001-B013</t>
  </si>
  <si>
    <t>30-26-32-2612-0001-B014</t>
  </si>
  <si>
    <t>30-26-32-2612-0001-B028</t>
  </si>
  <si>
    <t>30-26-32-2612-0001-B032</t>
  </si>
  <si>
    <t>30-26-32-2612-0001-B034</t>
  </si>
  <si>
    <t>30-26-32-2612-0001-B035</t>
  </si>
  <si>
    <t>30-26-32-2612-0001-B036</t>
  </si>
  <si>
    <t>30-26-32-2612-0001-B037</t>
  </si>
  <si>
    <t>30-26-32-2612-0001-B038</t>
  </si>
  <si>
    <t>30-26-32-2612-0001-B039</t>
  </si>
  <si>
    <t>30-26-32-2612-0001-B040</t>
  </si>
  <si>
    <t>30-26-32-2612-0001-B041</t>
  </si>
  <si>
    <t>30-26-32-2612-0001-B042</t>
  </si>
  <si>
    <t>30-26-32-2612-0001-B043</t>
  </si>
  <si>
    <t>30-26-32-2612-0001-B044</t>
  </si>
  <si>
    <t>30-26-32-2612-0001-B045</t>
  </si>
  <si>
    <t>30-26-32-2612-0001-B086</t>
  </si>
  <si>
    <t>86B</t>
  </si>
  <si>
    <t>30-26-32-2612-0001-B093</t>
  </si>
  <si>
    <t>93B</t>
  </si>
  <si>
    <t>E - 52'</t>
  </si>
  <si>
    <t>30-26-32-2612-0001-B021</t>
  </si>
  <si>
    <t>30-26-32-2612-0001-B022</t>
  </si>
  <si>
    <t>30-26-32-2612-0001-B023</t>
  </si>
  <si>
    <t>30-26-32-2612-0001-B024</t>
  </si>
  <si>
    <t>30-26-32-2612-0001-B025</t>
  </si>
  <si>
    <t>30-26-32-2612-0001-B026</t>
  </si>
  <si>
    <t>30-26-32-2612-0001-B050</t>
  </si>
  <si>
    <t>30-26-32-2612-0001-B051</t>
  </si>
  <si>
    <t>30-26-32-2612-0001-B053</t>
  </si>
  <si>
    <t>30-26-32-2612-0001-B054</t>
  </si>
  <si>
    <t>30-26-32-2612-0001-B055</t>
  </si>
  <si>
    <t>55B</t>
  </si>
  <si>
    <t>30-26-32-2612-0001-B057</t>
  </si>
  <si>
    <t>57B</t>
  </si>
  <si>
    <t>30-26-32-2612-0001-B058</t>
  </si>
  <si>
    <t>58B</t>
  </si>
  <si>
    <t>30-26-32-2612-0001-B059</t>
  </si>
  <si>
    <t>59B</t>
  </si>
  <si>
    <t>30-26-32-2612-0001-B067</t>
  </si>
  <si>
    <t>67B</t>
  </si>
  <si>
    <t>30-26-32-2612-0001-B085</t>
  </si>
  <si>
    <t>85B</t>
  </si>
  <si>
    <t>30-26-32-2612-0001-B087</t>
  </si>
  <si>
    <t>87B</t>
  </si>
  <si>
    <t>30-26-32-2612-0001-B088</t>
  </si>
  <si>
    <t>88B</t>
  </si>
  <si>
    <t>30-26-32-2612-0001-B089</t>
  </si>
  <si>
    <t>89B</t>
  </si>
  <si>
    <t>30-26-32-2612-0001-B090</t>
  </si>
  <si>
    <t>90B</t>
  </si>
  <si>
    <t>30-26-32-2612-0001-B091</t>
  </si>
  <si>
    <t>91B</t>
  </si>
  <si>
    <t>30-26-32-2612-0001-B092</t>
  </si>
  <si>
    <t>92B</t>
  </si>
  <si>
    <t>30-26-32-2612-0001-B094</t>
  </si>
  <si>
    <t>94B</t>
  </si>
  <si>
    <t>30-26-32-2612-0001-B095</t>
  </si>
  <si>
    <t>95B</t>
  </si>
  <si>
    <t>30-26-32-2612-0001-B096</t>
  </si>
  <si>
    <t>96B</t>
  </si>
  <si>
    <t>30-26-32-2612-0001-B097</t>
  </si>
  <si>
    <t>97B</t>
  </si>
  <si>
    <t>30-26-32-2612-0001-B098</t>
  </si>
  <si>
    <t>98B</t>
  </si>
  <si>
    <t>30-26-32-2612-0001-B099</t>
  </si>
  <si>
    <t>99B</t>
  </si>
  <si>
    <t>30-26-32-2612-0001-B100</t>
  </si>
  <si>
    <t>100B</t>
  </si>
  <si>
    <t>30-26-32-2612-0001-B101</t>
  </si>
  <si>
    <t>101B</t>
  </si>
  <si>
    <t>30-26-32-2612-0001-B102</t>
  </si>
  <si>
    <t>102B</t>
  </si>
  <si>
    <t>30-26-32-2612-0001-B103</t>
  </si>
  <si>
    <t>103B</t>
  </si>
  <si>
    <t>30-26-32-2612-0001-B104</t>
  </si>
  <si>
    <t>104B</t>
  </si>
  <si>
    <t>30-26-32-2612-0001-B105</t>
  </si>
  <si>
    <t>105B</t>
  </si>
  <si>
    <t>30-26-32-2612-0001-B106</t>
  </si>
  <si>
    <t>106B</t>
  </si>
  <si>
    <t>G - 42'</t>
  </si>
  <si>
    <t>30-26-32-2612-0001-B015</t>
  </si>
  <si>
    <t>30-26-32-2612-0001-B016</t>
  </si>
  <si>
    <t>30-26-32-2612-0001-B017</t>
  </si>
  <si>
    <t>30-26-32-2612-0001-B020</t>
  </si>
  <si>
    <t>30-26-32-2612-0001-B027</t>
  </si>
  <si>
    <t>30-26-32-2612-0001-B046</t>
  </si>
  <si>
    <t>30-26-32-2612-0001-B047</t>
  </si>
  <si>
    <t>30-26-32-2612-0001-B048</t>
  </si>
  <si>
    <t>30-26-32-2612-0001-B052</t>
  </si>
  <si>
    <t>30-26-32-2612-0001-B056</t>
  </si>
  <si>
    <t>56B</t>
  </si>
  <si>
    <t>30-26-32-2612-0001-B062</t>
  </si>
  <si>
    <t>62B</t>
  </si>
  <si>
    <t>30-26-32-2612-0001-B065</t>
  </si>
  <si>
    <t>65B</t>
  </si>
  <si>
    <t>30-26-32-2612-0001-B066</t>
  </si>
  <si>
    <t>66B</t>
  </si>
  <si>
    <t>30-26-32-2612-0001-B068</t>
  </si>
  <si>
    <t>68B</t>
  </si>
  <si>
    <t>30-26-32-2612-0001-B069</t>
  </si>
  <si>
    <t>69B</t>
  </si>
  <si>
    <t>30-26-32-2612-0001-B070</t>
  </si>
  <si>
    <t>70B</t>
  </si>
  <si>
    <t>30-26-32-2612-0001-B073</t>
  </si>
  <si>
    <t>73B</t>
  </si>
  <si>
    <t>30-26-32-2612-0001-B076</t>
  </si>
  <si>
    <t>76B</t>
  </si>
  <si>
    <t>30-26-32-2612-0001-B077</t>
  </si>
  <si>
    <t>77B</t>
  </si>
  <si>
    <t>30-26-32-2612-0001-B078</t>
  </si>
  <si>
    <t>78B</t>
  </si>
  <si>
    <t>30-26-32-2612-0001-B081</t>
  </si>
  <si>
    <t>81B</t>
  </si>
  <si>
    <t>30-26-32-2612-0001-B082</t>
  </si>
  <si>
    <t>82B</t>
  </si>
  <si>
    <t>H - 35'</t>
  </si>
  <si>
    <t>30-26-32-2612-0001-B018</t>
  </si>
  <si>
    <t>30-26-32-2612-0001-B019</t>
  </si>
  <si>
    <t>30-26-32-2612-0001-B049</t>
  </si>
  <si>
    <t>30-26-32-2612-0001-B060</t>
  </si>
  <si>
    <t>60B</t>
  </si>
  <si>
    <t>30-26-32-2612-0001-B061</t>
  </si>
  <si>
    <t>61B</t>
  </si>
  <si>
    <t>30-26-32-2612-0001-B063</t>
  </si>
  <si>
    <t>63B</t>
  </si>
  <si>
    <t>30-26-32-2612-0001-B064</t>
  </si>
  <si>
    <t>64B</t>
  </si>
  <si>
    <t>30-26-32-2612-0001-B071</t>
  </si>
  <si>
    <t>71B</t>
  </si>
  <si>
    <t>30-26-32-2612-0001-B072</t>
  </si>
  <si>
    <t>72B</t>
  </si>
  <si>
    <t>30-26-32-2612-0001-B074</t>
  </si>
  <si>
    <t>74B</t>
  </si>
  <si>
    <t>30-26-32-2612-0001-B075</t>
  </si>
  <si>
    <t>75B</t>
  </si>
  <si>
    <t>30-26-32-2612-0001-B079</t>
  </si>
  <si>
    <t>79B</t>
  </si>
  <si>
    <t>30-26-32-2612-0001-B080</t>
  </si>
  <si>
    <t>80B</t>
  </si>
  <si>
    <t>30-26-32-2612-0001-B083</t>
  </si>
  <si>
    <t>83B</t>
  </si>
  <si>
    <t>30-26-32-2612-0001-B084</t>
  </si>
  <si>
    <t>84B</t>
  </si>
  <si>
    <t>C-1</t>
  </si>
  <si>
    <t>30-26-32-2612-0001-C011</t>
  </si>
  <si>
    <t>30-26-32-2612-0001-C012</t>
  </si>
  <si>
    <t>30-26-32-2612-0001-C019</t>
  </si>
  <si>
    <t>30-26-32-2612-0001-C020</t>
  </si>
  <si>
    <t>30-26-32-2612-0001-C021</t>
  </si>
  <si>
    <t>30-26-32-2612-0001-C022</t>
  </si>
  <si>
    <t>30-26-32-2612-0001-C107</t>
  </si>
  <si>
    <t>107C</t>
  </si>
  <si>
    <t>30-26-32-2612-0001-C111</t>
  </si>
  <si>
    <t>111C</t>
  </si>
  <si>
    <t>30-26-32-2612-0001-C114</t>
  </si>
  <si>
    <t>114C</t>
  </si>
  <si>
    <t>30-26-32-2612-0001-C115</t>
  </si>
  <si>
    <t>115C</t>
  </si>
  <si>
    <t>30-26-32-2612-0001-C001</t>
  </si>
  <si>
    <t>30-26-32-2612-0001-C002</t>
  </si>
  <si>
    <t>30-26-32-2612-0001-C003</t>
  </si>
  <si>
    <t>30-26-32-2612-0001-C004</t>
  </si>
  <si>
    <t>30-26-32-2612-0001-C005</t>
  </si>
  <si>
    <t>30-26-32-2612-0001-C006</t>
  </si>
  <si>
    <t>30-26-32-2612-0001-C007</t>
  </si>
  <si>
    <t>30-26-32-2612-0001-C008</t>
  </si>
  <si>
    <t>30-26-32-2612-0001-C009</t>
  </si>
  <si>
    <t>30-26-32-2612-0001-C010</t>
  </si>
  <si>
    <t>30-26-32-2612-0001-C013</t>
  </si>
  <si>
    <t>30-26-32-2612-0001-C014</t>
  </si>
  <si>
    <t>30-26-32-2612-0001-C015</t>
  </si>
  <si>
    <t>30-26-32-2612-0001-C016</t>
  </si>
  <si>
    <t>30-26-32-2612-0001-C017</t>
  </si>
  <si>
    <t>30-26-32-2612-0001-C018</t>
  </si>
  <si>
    <t>30-26-32-2612-0001-C029</t>
  </si>
  <si>
    <t>30-26-32-2612-0001-C030</t>
  </si>
  <si>
    <t>30-26-32-2612-0001-C045</t>
  </si>
  <si>
    <t>30-26-32-2612-0001-C046</t>
  </si>
  <si>
    <t>30-26-32-2612-0001-C050</t>
  </si>
  <si>
    <t>30-26-32-2612-0001-C086</t>
  </si>
  <si>
    <t>86C</t>
  </si>
  <si>
    <t>30-26-32-2612-0001-C094</t>
  </si>
  <si>
    <t>94C</t>
  </si>
  <si>
    <t>30-26-32-2612-0001-C095</t>
  </si>
  <si>
    <t>95C</t>
  </si>
  <si>
    <t>30-26-32-2612-0001-C106</t>
  </si>
  <si>
    <t>106C</t>
  </si>
  <si>
    <t>30-26-32-2612-0001-C108</t>
  </si>
  <si>
    <t>108C</t>
  </si>
  <si>
    <t>30-26-32-2612-0001-C109</t>
  </si>
  <si>
    <t>109C</t>
  </si>
  <si>
    <t>30-26-32-2612-0001-C110</t>
  </si>
  <si>
    <t>110C</t>
  </si>
  <si>
    <t>30-26-32-2612-0001-C112</t>
  </si>
  <si>
    <t>112C</t>
  </si>
  <si>
    <t>30-26-32-2612-0001-C113</t>
  </si>
  <si>
    <t>113C</t>
  </si>
  <si>
    <t>30-26-32-2612-0001-C023</t>
  </si>
  <si>
    <t>30-26-32-2612-0001-C026</t>
  </si>
  <si>
    <t>30-26-32-2612-0001-C027</t>
  </si>
  <si>
    <t>30-26-32-2612-0001-C028</t>
  </si>
  <si>
    <t>30-26-32-2612-0001-C031</t>
  </si>
  <si>
    <t>30-26-32-2612-0001-C034</t>
  </si>
  <si>
    <t>30-26-32-2612-0001-C035</t>
  </si>
  <si>
    <t>30-26-32-2612-0001-C039</t>
  </si>
  <si>
    <t>30-26-32-2612-0001-C040</t>
  </si>
  <si>
    <t>30-26-32-2612-0001-C044</t>
  </si>
  <si>
    <t>44C</t>
  </si>
  <si>
    <t>30-26-32-2612-0001-C047</t>
  </si>
  <si>
    <t>30-26-32-2612-0001-C048</t>
  </si>
  <si>
    <t>30-26-32-2612-0001-C049</t>
  </si>
  <si>
    <t>30-26-32-2612-0001-C051</t>
  </si>
  <si>
    <t>30-26-32-2612-0001-C052</t>
  </si>
  <si>
    <t>30-26-32-2612-0001-C053</t>
  </si>
  <si>
    <t>30-26-32-2612-0001-C054</t>
  </si>
  <si>
    <t>30-26-32-2612-0001-C055</t>
  </si>
  <si>
    <t>55C</t>
  </si>
  <si>
    <t>30-26-32-2612-0001-C056</t>
  </si>
  <si>
    <t>56C</t>
  </si>
  <si>
    <t>30-26-32-2612-0001-C087</t>
  </si>
  <si>
    <t>87C</t>
  </si>
  <si>
    <t>30-26-32-2612-0001-C088</t>
  </si>
  <si>
    <t>88C</t>
  </si>
  <si>
    <t>30-26-32-2612-0001-C089</t>
  </si>
  <si>
    <t>89C</t>
  </si>
  <si>
    <t>30-26-32-2612-0001-C090</t>
  </si>
  <si>
    <t>90C</t>
  </si>
  <si>
    <t>30-26-32-2612-0001-C092</t>
  </si>
  <si>
    <t>92C</t>
  </si>
  <si>
    <t>30-26-32-2612-0001-C093</t>
  </si>
  <si>
    <t>93C</t>
  </si>
  <si>
    <t>30-26-32-2612-0001-C096</t>
  </si>
  <si>
    <t>96C</t>
  </si>
  <si>
    <t>30-26-32-2612-0001-C097</t>
  </si>
  <si>
    <t>97C</t>
  </si>
  <si>
    <t>30-26-32-2612-0001-C099</t>
  </si>
  <si>
    <t>99C</t>
  </si>
  <si>
    <t>30-26-32-2612-0001-C100</t>
  </si>
  <si>
    <t>100C</t>
  </si>
  <si>
    <t>30-26-32-2612-0001-C101</t>
  </si>
  <si>
    <t>101C</t>
  </si>
  <si>
    <t>30-26-32-2612-0001-C103</t>
  </si>
  <si>
    <t>103C</t>
  </si>
  <si>
    <t>30-26-32-2612-0001-C104</t>
  </si>
  <si>
    <t>104C</t>
  </si>
  <si>
    <t>30-26-32-2612-0001-C105</t>
  </si>
  <si>
    <t>105C</t>
  </si>
  <si>
    <t>30-26-32-2612-0001-C116</t>
  </si>
  <si>
    <t>116C</t>
  </si>
  <si>
    <t>30-26-32-2612-0001-C117</t>
  </si>
  <si>
    <t>117C</t>
  </si>
  <si>
    <t>30-26-32-2612-0001-C024</t>
  </si>
  <si>
    <t>30-26-32-2612-0001-C025</t>
  </si>
  <si>
    <t>30-26-32-2612-0001-C032</t>
  </si>
  <si>
    <t>30-26-32-2612-0001-C033</t>
  </si>
  <si>
    <t>30-26-32-2612-0001-C037</t>
  </si>
  <si>
    <t>30-26-32-2612-0001-C043</t>
  </si>
  <si>
    <t>30-26-32-2612-0001-C057</t>
  </si>
  <si>
    <t>57C</t>
  </si>
  <si>
    <t>30-26-32-2612-0001-C058</t>
  </si>
  <si>
    <t>58C</t>
  </si>
  <si>
    <t>30-26-32-2612-0001-C059</t>
  </si>
  <si>
    <t>59C</t>
  </si>
  <si>
    <t>30-26-32-2612-0001-C060</t>
  </si>
  <si>
    <t>60C</t>
  </si>
  <si>
    <t>30-26-32-2612-0001-C061</t>
  </si>
  <si>
    <t>61C</t>
  </si>
  <si>
    <t>30-26-32-2612-0001-C063</t>
  </si>
  <si>
    <t>63C</t>
  </si>
  <si>
    <t>30-26-32-2612-0001-C066</t>
  </si>
  <si>
    <t>66C</t>
  </si>
  <si>
    <t>30-26-32-2612-0001-C067</t>
  </si>
  <si>
    <t>67C</t>
  </si>
  <si>
    <t>30-26-32-2612-0001-C070</t>
  </si>
  <si>
    <t>70C</t>
  </si>
  <si>
    <t>30-26-32-2612-0001-C073</t>
  </si>
  <si>
    <t>73C</t>
  </si>
  <si>
    <t>30-26-32-2612-0001-C074</t>
  </si>
  <si>
    <t>74C</t>
  </si>
  <si>
    <t>30-26-32-2612-0001-C075</t>
  </si>
  <si>
    <t>75C</t>
  </si>
  <si>
    <t>30-26-32-2612-0001-C076</t>
  </si>
  <si>
    <t>76C</t>
  </si>
  <si>
    <t>30-26-32-2612-0001-C078</t>
  </si>
  <si>
    <t>78C</t>
  </si>
  <si>
    <t>30-26-32-2612-0001-C079</t>
  </si>
  <si>
    <t>79C</t>
  </si>
  <si>
    <t>30-26-32-2612-0001-C080</t>
  </si>
  <si>
    <t>80C</t>
  </si>
  <si>
    <t>30-26-32-2612-0001-C081</t>
  </si>
  <si>
    <t>81C</t>
  </si>
  <si>
    <t>30-26-32-2612-0001-C082</t>
  </si>
  <si>
    <t>82C</t>
  </si>
  <si>
    <t>30-26-32-2612-0001-C083</t>
  </si>
  <si>
    <t>83C</t>
  </si>
  <si>
    <t>30-26-32-2612-0001-C084</t>
  </si>
  <si>
    <t>84C</t>
  </si>
  <si>
    <t>30-26-32-2612-0001-C085</t>
  </si>
  <si>
    <t>85C</t>
  </si>
  <si>
    <t>30-26-32-2612-0001-C091</t>
  </si>
  <si>
    <t>91C</t>
  </si>
  <si>
    <t>30-26-32-2612-0001-C098</t>
  </si>
  <si>
    <t>98C</t>
  </si>
  <si>
    <t>30-26-32-2612-0001-C102</t>
  </si>
  <si>
    <t>102C</t>
  </si>
  <si>
    <t>30-26-32-2612-0001-C036</t>
  </si>
  <si>
    <t>30-26-32-2612-0001-C038</t>
  </si>
  <si>
    <t>30-26-32-2612-0001-C041</t>
  </si>
  <si>
    <t>30-26-32-2612-0001-C042</t>
  </si>
  <si>
    <t>30-26-32-2612-0001-C062</t>
  </si>
  <si>
    <t>62C</t>
  </si>
  <si>
    <t>30-26-32-2612-0001-C064</t>
  </si>
  <si>
    <t>64C</t>
  </si>
  <si>
    <t>30-26-32-2612-0001-C065</t>
  </si>
  <si>
    <t>65C</t>
  </si>
  <si>
    <t>30-26-32-2612-0001-C068</t>
  </si>
  <si>
    <t>68C</t>
  </si>
  <si>
    <t>30-26-32-2612-0001-C069</t>
  </si>
  <si>
    <t>69C</t>
  </si>
  <si>
    <t>30-26-32-2612-0001-C071</t>
  </si>
  <si>
    <t>71C</t>
  </si>
  <si>
    <t>30-26-32-2612-0001-C072</t>
  </si>
  <si>
    <t>72C</t>
  </si>
  <si>
    <t>30-26-32-2612-0001-C077</t>
  </si>
  <si>
    <t>77C</t>
  </si>
  <si>
    <t>C-2</t>
  </si>
  <si>
    <t>30-26-32-2617-0001-1180</t>
  </si>
  <si>
    <t>30-26-32-2617-0001-1260</t>
  </si>
  <si>
    <t>30-26-32-2617-0001-1270</t>
  </si>
  <si>
    <t>30-26-32-2617-0001-1330</t>
  </si>
  <si>
    <t>30-26-32-2617-0001-1190</t>
  </si>
  <si>
    <t>30-26-32-2617-0001-1200</t>
  </si>
  <si>
    <t>30-26-32-2617-0001-1210</t>
  </si>
  <si>
    <t>30-26-32-2617-0001-1220</t>
  </si>
  <si>
    <t>30-26-32-2617-0001-1230</t>
  </si>
  <si>
    <t>30-26-32-2617-0001-1240</t>
  </si>
  <si>
    <t>30-26-32-2617-0001-1250</t>
  </si>
  <si>
    <t>30-26-32-2617-0001-1280</t>
  </si>
  <si>
    <t>30-26-32-2617-0001-1290</t>
  </si>
  <si>
    <t>30-26-32-2617-0001-1300</t>
  </si>
  <si>
    <t>30-26-32-2617-0001-1310</t>
  </si>
  <si>
    <t>30-26-32-2617-0001-1320</t>
  </si>
  <si>
    <t>30-26-32-2617-0001-1520</t>
  </si>
  <si>
    <t>30-26-32-2617-0001-1530</t>
  </si>
  <si>
    <t>E - 52</t>
  </si>
  <si>
    <t>30-26-32-2617-0001-1340</t>
  </si>
  <si>
    <t>30-26-32-2617-0001-1400</t>
  </si>
  <si>
    <t>30-26-32-2617-0001-1410</t>
  </si>
  <si>
    <t>30-26-32-2617-0001-1640</t>
  </si>
  <si>
    <t>30-26-32-2617-0001-1650</t>
  </si>
  <si>
    <t>30-26-32-2617-0001-1660</t>
  </si>
  <si>
    <t>30-26-32-2617-0001-1670</t>
  </si>
  <si>
    <t>30-26-32-2617-0001-1680</t>
  </si>
  <si>
    <t>30-26-32-2617-0001-1690</t>
  </si>
  <si>
    <t>30-26-32-2617-0001-1920</t>
  </si>
  <si>
    <t>30-26-32-2617-0001-1930</t>
  </si>
  <si>
    <t>30-26-32-2617-0001-1940</t>
  </si>
  <si>
    <t>30-26-32-2617-0001-2040</t>
  </si>
  <si>
    <t>G</t>
  </si>
  <si>
    <t>30-26-32-2617-0001-1350</t>
  </si>
  <si>
    <t>30-26-32-2617-0001-1360</t>
  </si>
  <si>
    <t>30-26-32-2617-0001-1370</t>
  </si>
  <si>
    <t>30-26-32-2617-0001-1380</t>
  </si>
  <si>
    <t>30-26-32-2617-0001-1390</t>
  </si>
  <si>
    <t>30-26-32-2617-0001-1460</t>
  </si>
  <si>
    <t>30-26-32-2617-0001-1470</t>
  </si>
  <si>
    <t>30-26-32-2617-0001-1500</t>
  </si>
  <si>
    <t>30-26-32-2617-0001-1510</t>
  </si>
  <si>
    <t>30-26-32-2617-0001-1540</t>
  </si>
  <si>
    <t>30-26-32-2617-0001-1560</t>
  </si>
  <si>
    <t>30-26-32-2617-0001-1570</t>
  </si>
  <si>
    <t>30-26-32-2617-0001-1580</t>
  </si>
  <si>
    <t>30-26-32-2617-0001-1600</t>
  </si>
  <si>
    <t>30-26-32-2617-0001-1630</t>
  </si>
  <si>
    <t>30-26-32-2617-0001-1700</t>
  </si>
  <si>
    <t>30-26-32-2617-0001-1710</t>
  </si>
  <si>
    <t>30-26-32-2617-0001-1720</t>
  </si>
  <si>
    <t>30-26-32-2617-0001-1750</t>
  </si>
  <si>
    <t>30-26-32-2617-0001-1760</t>
  </si>
  <si>
    <t>30-26-32-2617-0001-1810</t>
  </si>
  <si>
    <t>30-26-32-2617-0001-1820</t>
  </si>
  <si>
    <t>30-26-32-2617-0001-1840</t>
  </si>
  <si>
    <t>30-26-32-2617-0001-1850</t>
  </si>
  <si>
    <t>30-26-32-2617-0001-1880</t>
  </si>
  <si>
    <t>30-26-32-2617-0001-1890</t>
  </si>
  <si>
    <t>30-26-32-2617-0001-1900</t>
  </si>
  <si>
    <t>30-26-32-2617-0001-1910</t>
  </si>
  <si>
    <t>30-26-32-2617-0001-1950</t>
  </si>
  <si>
    <t>30-26-32-2617-0001-2020</t>
  </si>
  <si>
    <t>30-26-32-2617-0001-2030</t>
  </si>
  <si>
    <t>H</t>
  </si>
  <si>
    <t>30-26-32-2617-0001-1420</t>
  </si>
  <si>
    <t>30-26-32-2617-0001-1430</t>
  </si>
  <si>
    <t>30-26-32-2617-0001-1440</t>
  </si>
  <si>
    <t>30-26-32-2617-0001-1450</t>
  </si>
  <si>
    <t>30-26-32-2617-0001-1480</t>
  </si>
  <si>
    <t>30-26-32-2617-0001-1490</t>
  </si>
  <si>
    <t>30-26-32-2617-0001-1550</t>
  </si>
  <si>
    <t>30-26-32-2617-0001-1590</t>
  </si>
  <si>
    <t>30-26-32-2617-0001-1610</t>
  </si>
  <si>
    <t>30-26-32-2617-0001-1620</t>
  </si>
  <si>
    <t>30-26-32-2617-0001-1730</t>
  </si>
  <si>
    <t>30-26-32-2617-0001-1740</t>
  </si>
  <si>
    <t>30-26-32-2617-0001-1770</t>
  </si>
  <si>
    <t>30-26-32-2617-0001-1780</t>
  </si>
  <si>
    <t>30-26-32-2617-0001-1790</t>
  </si>
  <si>
    <t>30-26-32-2617-0001-1800</t>
  </si>
  <si>
    <t>30-26-32-2617-0001-1830</t>
  </si>
  <si>
    <t>30-26-32-2617-0001-1860</t>
  </si>
  <si>
    <t>30-26-32-2617-0001-1870</t>
  </si>
  <si>
    <t>30-26-32-2617-0001-1960</t>
  </si>
  <si>
    <t>30-26-32-2617-0001-1970</t>
  </si>
  <si>
    <t>30-26-32-2617-0001-1980</t>
  </si>
  <si>
    <t>30-26-32-2617-0001-1990</t>
  </si>
  <si>
    <t>30-26-32-2617-0001-2000</t>
  </si>
  <si>
    <t>30-26-32-2617-0001-2010</t>
  </si>
  <si>
    <t>D-1</t>
  </si>
  <si>
    <t>B</t>
  </si>
  <si>
    <t>30-26-32-2670-0001-0070</t>
  </si>
  <si>
    <t>30-26-32-2670-0001-0080</t>
  </si>
  <si>
    <t>30-26-32-2670-0001-0210</t>
  </si>
  <si>
    <t>30-26-32-2670-0001-0220</t>
  </si>
  <si>
    <t>30-26-32-2670-0001-0290</t>
  </si>
  <si>
    <t>30-26-32-2670-0001-0300</t>
  </si>
  <si>
    <t>30-26-32-2670-0001-0310</t>
  </si>
  <si>
    <t>30-26-32-2670-0001-0340</t>
  </si>
  <si>
    <t>30-26-32-2670-0001-0350</t>
  </si>
  <si>
    <t>C</t>
  </si>
  <si>
    <t>30-26-32-2670-0001-0010</t>
  </si>
  <si>
    <t>30-26-32-2670-0001-0020</t>
  </si>
  <si>
    <t>30-26-32-2670-0001-0030</t>
  </si>
  <si>
    <t>30-26-32-2670-0001-0040</t>
  </si>
  <si>
    <t>30-26-32-2670-0001-0050</t>
  </si>
  <si>
    <t>30-26-32-2670-0001-0060</t>
  </si>
  <si>
    <t>30-26-32-2670-0001-0090</t>
  </si>
  <si>
    <t>30-26-32-2670-0001-0100</t>
  </si>
  <si>
    <t>30-26-32-2670-0001-0130</t>
  </si>
  <si>
    <t>30-26-32-2670-0001-0140</t>
  </si>
  <si>
    <t>30-26-32-2670-0001-0150</t>
  </si>
  <si>
    <t>30-26-32-2670-0001-0200</t>
  </si>
  <si>
    <t>30-26-32-2670-0001-0230</t>
  </si>
  <si>
    <t>30-26-32-2670-0001-0240</t>
  </si>
  <si>
    <t>30-26-32-2670-0001-0250</t>
  </si>
  <si>
    <t>30-26-32-2670-0001-0260</t>
  </si>
  <si>
    <t>30-26-32-2670-0001-0270</t>
  </si>
  <si>
    <t>30-26-32-2670-0001-0280</t>
  </si>
  <si>
    <t>30-26-32-2670-0001-0320</t>
  </si>
  <si>
    <t>30-26-32-2670-0001-0330</t>
  </si>
  <si>
    <t>E</t>
  </si>
  <si>
    <t>30-26-32-2670-0001-0110</t>
  </si>
  <si>
    <t>30-26-32-2670-0001-0120</t>
  </si>
  <si>
    <t>30-26-32-2670-0001-0160</t>
  </si>
  <si>
    <t>30-26-32-2670-0001-0170</t>
  </si>
  <si>
    <t>30-26-32-2670-0001-0180</t>
  </si>
  <si>
    <t>30-26-32-2670-0001-0190</t>
  </si>
  <si>
    <t>D-2</t>
  </si>
  <si>
    <t>30-26-32-3292-0001-01D2</t>
  </si>
  <si>
    <t>1-D2</t>
  </si>
  <si>
    <t>30-26-32-3292-0001-02D2</t>
  </si>
  <si>
    <t>2-D2</t>
  </si>
  <si>
    <t>30-26-32-3292-0001-03D2</t>
  </si>
  <si>
    <t>3-D2</t>
  </si>
  <si>
    <t>30-26-32-3292-0001-04D2</t>
  </si>
  <si>
    <t>4-D2</t>
  </si>
  <si>
    <t>30-26-32-3292-0001-05D2</t>
  </si>
  <si>
    <t>5-D2</t>
  </si>
  <si>
    <t>30-26-32-3292-0001-06D2</t>
  </si>
  <si>
    <t>6-D2</t>
  </si>
  <si>
    <t>30-26-32-3292-0001-07D2</t>
  </si>
  <si>
    <t>7-D2</t>
  </si>
  <si>
    <t>30-26-32-3292-0001-08D2</t>
  </si>
  <si>
    <t>8-D2</t>
  </si>
  <si>
    <t>30-26-32-3292-0001-09D2</t>
  </si>
  <si>
    <t>9-D2</t>
  </si>
  <si>
    <t>30-26-32-3292-0001-10D2</t>
  </si>
  <si>
    <t>10-D2</t>
  </si>
  <si>
    <t>30-26-32-3292-0001-11D2</t>
  </si>
  <si>
    <t>11-D2</t>
  </si>
  <si>
    <t>Custom</t>
  </si>
  <si>
    <t>30-26-32-3292-0001-001E</t>
  </si>
  <si>
    <t>30-26-32-3292-0001-002E</t>
  </si>
  <si>
    <t>30-26-32-3292-0001-003E</t>
  </si>
  <si>
    <t>30-26-32-3292-0001-004E</t>
  </si>
  <si>
    <t>30-26-32-3292-0001-005E</t>
  </si>
  <si>
    <t>30-26-32-3292-0001-006E</t>
  </si>
  <si>
    <t>30-26-32-3292-0001-007E</t>
  </si>
  <si>
    <t>30-26-32-3292-0001-008E</t>
  </si>
  <si>
    <t>30-26-32-3292-0001-009E</t>
  </si>
  <si>
    <t>30-26-32-3292-0001-010E</t>
  </si>
  <si>
    <t>30-26-32-3292-0001-011E</t>
  </si>
  <si>
    <t>30-26-32-3292-0001-012E</t>
  </si>
  <si>
    <t>30-26-32-3292-0001-013E</t>
  </si>
  <si>
    <t>30-26-32-3292-0001-014E</t>
  </si>
  <si>
    <t>30-26-32-3292-0001-015E</t>
  </si>
  <si>
    <t>30-26-32-3292-0001-016E</t>
  </si>
  <si>
    <t>30-26-32-3292-0001-017E</t>
  </si>
  <si>
    <t>30-26-32-3292-0001-018E</t>
  </si>
  <si>
    <t>30-26-32-3292-0001-019E</t>
  </si>
  <si>
    <t>30-26-32-3292-0001-020E</t>
  </si>
  <si>
    <t>30-26-32-3292-0001-021E</t>
  </si>
  <si>
    <t>30-26-32-3292-0001-022E</t>
  </si>
  <si>
    <t>30-26-32-3292-0001-023E</t>
  </si>
  <si>
    <t>30-26-32-3292-0001-024E</t>
  </si>
  <si>
    <t>30-26-32-3292-0001-025E</t>
  </si>
  <si>
    <t>30-26-32-3292-0001-026E</t>
  </si>
  <si>
    <t>30-26-32-3292-0001-027E</t>
  </si>
  <si>
    <t>30-26-32-3292-0001-028E</t>
  </si>
  <si>
    <t>30-26-32-3292-0001-029E</t>
  </si>
  <si>
    <t>30-26-32-3292-0001-030E</t>
  </si>
  <si>
    <t>30-26-32-3292-0001-031E</t>
  </si>
  <si>
    <t>30-26-32-3292-0001-032E</t>
  </si>
  <si>
    <t>30-26-32-3292-0001-033E</t>
  </si>
  <si>
    <t>30-26-32-3292-0001-034E</t>
  </si>
  <si>
    <t>30-26-32-3292-0001-035E</t>
  </si>
  <si>
    <t>30-26-32-3292-0001-036E</t>
  </si>
  <si>
    <t>30-26-32-3292-0001-037E</t>
  </si>
  <si>
    <t>30-26-32-3292-0001-038E</t>
  </si>
  <si>
    <t>30-26-32-3292-0001-039E</t>
  </si>
  <si>
    <t>30-26-32-3292-0001-040E</t>
  </si>
  <si>
    <t>30-26-32-3292-0001-041E</t>
  </si>
  <si>
    <t>30-26-32-3292-0001-042E</t>
  </si>
  <si>
    <t>30-26-32-3292-0001-043E</t>
  </si>
  <si>
    <t>30-26-32-3292-0001-044E</t>
  </si>
  <si>
    <t>30-26-32-3292-0001-045E</t>
  </si>
  <si>
    <t>30-26-32-3292-0001-046E</t>
  </si>
  <si>
    <t>30-26-32-3292-0001-047E</t>
  </si>
  <si>
    <t>30-26-32-3292-0001-048E</t>
  </si>
  <si>
    <t>30-26-32-3292-0001-049E</t>
  </si>
  <si>
    <t>30-26-32-3292-0001-050E</t>
  </si>
  <si>
    <t>30-26-32-3292-0001-051E</t>
  </si>
  <si>
    <t>30-26-32-2989-0001-001G</t>
  </si>
  <si>
    <t>30-26-32-2989-0001-010G</t>
  </si>
  <si>
    <t>30-26-32-2989-0001-045G</t>
  </si>
  <si>
    <t>30-26-32-2989-0001-057G</t>
  </si>
  <si>
    <t>30-26-32-2989-0001-058G</t>
  </si>
  <si>
    <t>30-26-32-2989-0001-059G</t>
  </si>
  <si>
    <t>30-26-32-2989-0001-060G</t>
  </si>
  <si>
    <t>30-26-32-2989-0001-061G</t>
  </si>
  <si>
    <t>30-26-32-2989-0001-062G</t>
  </si>
  <si>
    <t>30-26-32-2989-0001-063G</t>
  </si>
  <si>
    <t>30-26-32-2989-0001-064G</t>
  </si>
  <si>
    <t>30-26-32-2989-0001-065G</t>
  </si>
  <si>
    <t>30-26-32-2989-0001-066G</t>
  </si>
  <si>
    <t>30-26-32-2989-0001-067G</t>
  </si>
  <si>
    <t>30-26-32-2989-0001-068G</t>
  </si>
  <si>
    <t>30-26-32-2989-0001-069G</t>
  </si>
  <si>
    <t>30-26-32-2989-0001-070G</t>
  </si>
  <si>
    <t>30-26-32-2989-0001-071G</t>
  </si>
  <si>
    <t>30-26-32-2989-0001-072G</t>
  </si>
  <si>
    <t>30-26-32-2989-0001-073G</t>
  </si>
  <si>
    <t>30-26-32-2989-0001-074G</t>
  </si>
  <si>
    <t>30-26-32-2989-0001-075G</t>
  </si>
  <si>
    <t>30-26-32-2989-0001-076G</t>
  </si>
  <si>
    <t>30-26-32-2989-0001-077G</t>
  </si>
  <si>
    <t>30-26-32-2989-0001-078G</t>
  </si>
  <si>
    <t>30-26-32-2989-0001-100G</t>
  </si>
  <si>
    <t>30-26-32-2989-0001-113G</t>
  </si>
  <si>
    <t>30-26-32-2989-0001-114G</t>
  </si>
  <si>
    <t>30-26-32-2989-0001-123G</t>
  </si>
  <si>
    <t>30-26-32-2989-0001-124G</t>
  </si>
  <si>
    <t>30-26-32-2989-0001-130G</t>
  </si>
  <si>
    <t>30-26-32-2989-0001-134G</t>
  </si>
  <si>
    <t>30-26-32-2989-0001-135G</t>
  </si>
  <si>
    <t>30-26-32-2989-0001-136G</t>
  </si>
  <si>
    <t>30-26-32-2989-0001-137G</t>
  </si>
  <si>
    <t>30-26-32-2989-0001-138G</t>
  </si>
  <si>
    <t>30-26-32-2989-0001-139G</t>
  </si>
  <si>
    <t>30-26-32-2989-0001-140G</t>
  </si>
  <si>
    <t>30-26-32-2989-0001-141G</t>
  </si>
  <si>
    <t>30-26-32-2989-0001-142G</t>
  </si>
  <si>
    <t>30-26-32-2989-0001-143G</t>
  </si>
  <si>
    <t>30-26-32-2989-0001-144G</t>
  </si>
  <si>
    <t>30-26-32-2989-0001-145G</t>
  </si>
  <si>
    <t>30-26-32-2989-0001-146G</t>
  </si>
  <si>
    <t>30-26-32-2989-0001-147G</t>
  </si>
  <si>
    <t>30-26-32-2989-0001-148G</t>
  </si>
  <si>
    <t>30-26-32-2989-0001-149G</t>
  </si>
  <si>
    <t>30-26-32-2989-0001-150G</t>
  </si>
  <si>
    <t>30-26-32-2989-0001-151G</t>
  </si>
  <si>
    <t>30-26-32-2989-0001-152G</t>
  </si>
  <si>
    <t>30-26-32-2989-0001-153G</t>
  </si>
  <si>
    <t>30-26-32-2989-0001-154G</t>
  </si>
  <si>
    <t>30-26-32-2989-0001-155G</t>
  </si>
  <si>
    <t>30-26-32-2989-0001-156G</t>
  </si>
  <si>
    <t>30-26-32-2989-0001-157G</t>
  </si>
  <si>
    <t>30-26-32-2989-0001-158G</t>
  </si>
  <si>
    <t>30-26-32-2989-0001-159G</t>
  </si>
  <si>
    <t>30-26-32-2989-0001-160G</t>
  </si>
  <si>
    <t>30-26-32-2989-0001-164G</t>
  </si>
  <si>
    <t>30-26-32-2989-0001-165G</t>
  </si>
  <si>
    <t>30-26-32-2989-0001-177G</t>
  </si>
  <si>
    <t>30-26-32-2989-0001-186G</t>
  </si>
  <si>
    <t>30-26-32-2989-0001-002G</t>
  </si>
  <si>
    <t>30-26-32-2989-0001-003G</t>
  </si>
  <si>
    <t>30-26-32-2989-0001-005G</t>
  </si>
  <si>
    <t>30-26-32-2989-0001-006G</t>
  </si>
  <si>
    <t>30-26-32-2989-0001-008G</t>
  </si>
  <si>
    <t>30-26-32-2989-0001-009G</t>
  </si>
  <si>
    <t>30-26-32-2989-0001-011G</t>
  </si>
  <si>
    <t>30-26-32-2989-0001-012G</t>
  </si>
  <si>
    <t>30-26-32-2989-0001-013G</t>
  </si>
  <si>
    <t>30-26-32-2989-0001-014G</t>
  </si>
  <si>
    <t>30-26-32-2989-0001-015G</t>
  </si>
  <si>
    <t>30-26-32-2989-0001-016G</t>
  </si>
  <si>
    <t>30-26-32-2989-0001-017G</t>
  </si>
  <si>
    <t>30-26-32-2989-0001-018G</t>
  </si>
  <si>
    <t>30-26-32-2989-0001-020G</t>
  </si>
  <si>
    <t>30-26-32-2989-0001-022G</t>
  </si>
  <si>
    <t>30-26-32-2989-0001-024G</t>
  </si>
  <si>
    <t>30-26-32-2989-0001-026G</t>
  </si>
  <si>
    <t>30-26-32-2989-0001-028G</t>
  </si>
  <si>
    <t>30-26-32-2989-0001-029G</t>
  </si>
  <si>
    <t>30-26-32-2989-0001-031G</t>
  </si>
  <si>
    <t>30-26-32-2989-0001-033G</t>
  </si>
  <si>
    <t>30-26-32-2989-0001-035G</t>
  </si>
  <si>
    <t>30-26-32-2989-0001-037G</t>
  </si>
  <si>
    <t>30-26-32-2989-0001-039G</t>
  </si>
  <si>
    <t>30-26-32-2989-0001-040G</t>
  </si>
  <si>
    <t>30-26-32-2989-0001-041G</t>
  </si>
  <si>
    <t>30-26-32-2989-0001-042G</t>
  </si>
  <si>
    <t>30-26-32-2989-0001-044G</t>
  </si>
  <si>
    <t>30-26-32-2989-0001-046G</t>
  </si>
  <si>
    <t>30-26-32-2989-0001-047G</t>
  </si>
  <si>
    <t>30-26-32-2989-0001-049G</t>
  </si>
  <si>
    <t>30-26-32-2989-0001-050G</t>
  </si>
  <si>
    <t>30-26-32-2989-0001-052G</t>
  </si>
  <si>
    <t>30-26-32-2989-0001-054G</t>
  </si>
  <si>
    <t>30-26-32-2989-0001-055G</t>
  </si>
  <si>
    <t>30-26-32-2989-0001-056G</t>
  </si>
  <si>
    <t>30-26-32-2989-0001-079G</t>
  </si>
  <si>
    <t>30-26-32-2989-0001-080G</t>
  </si>
  <si>
    <t>30-26-32-2989-0001-081G</t>
  </si>
  <si>
    <t>30-26-32-2989-0001-083G</t>
  </si>
  <si>
    <t>30-26-32-2989-0001-084G</t>
  </si>
  <si>
    <t>30-26-32-2989-0001-086G</t>
  </si>
  <si>
    <t>30-26-32-2989-0001-087G</t>
  </si>
  <si>
    <t>30-26-32-2989-0001-089G</t>
  </si>
  <si>
    <t>30-26-32-2989-0001-090G</t>
  </si>
  <si>
    <t>30-26-32-2989-0001-091G</t>
  </si>
  <si>
    <t>30-26-32-2989-0001-092G</t>
  </si>
  <si>
    <t>30-26-32-2989-0001-095G</t>
  </si>
  <si>
    <t>30-26-32-2989-0001-096G</t>
  </si>
  <si>
    <t>30-26-32-2989-0001-099G</t>
  </si>
  <si>
    <t>30-26-32-2989-0001-101G</t>
  </si>
  <si>
    <t>30-26-32-2989-0001-103G</t>
  </si>
  <si>
    <t>30-26-32-2989-0001-104G</t>
  </si>
  <si>
    <t>30-26-32-2989-0001-106G</t>
  </si>
  <si>
    <t>30-26-32-2989-0001-108G</t>
  </si>
  <si>
    <t>30-26-32-2989-0001-110G</t>
  </si>
  <si>
    <t>30-26-32-2989-0001-111G</t>
  </si>
  <si>
    <t>30-26-32-2989-0001-112G</t>
  </si>
  <si>
    <t>30-26-32-2989-0001-115G</t>
  </si>
  <si>
    <t>30-26-32-2989-0001-116G</t>
  </si>
  <si>
    <t>30-26-32-2989-0001-118G</t>
  </si>
  <si>
    <t>30-26-32-2989-0001-119G</t>
  </si>
  <si>
    <t>30-26-32-2989-0001-120G</t>
  </si>
  <si>
    <t>30-26-32-2989-0001-122G</t>
  </si>
  <si>
    <t>30-26-32-2989-0001-127G</t>
  </si>
  <si>
    <t>30-26-32-2989-0001-128G</t>
  </si>
  <si>
    <t>30-26-32-2989-0001-129G</t>
  </si>
  <si>
    <t>30-26-32-2989-0001-131G</t>
  </si>
  <si>
    <t>30-26-32-2989-0001-132G</t>
  </si>
  <si>
    <t>30-26-32-2989-0001-133G</t>
  </si>
  <si>
    <t>30-26-32-2989-0001-161G</t>
  </si>
  <si>
    <t>30-26-32-2989-0001-163G</t>
  </si>
  <si>
    <t>30-26-32-2989-0001-166G</t>
  </si>
  <si>
    <t>30-26-32-2989-0001-167G</t>
  </si>
  <si>
    <t>30-26-32-2989-0001-169G</t>
  </si>
  <si>
    <t>30-26-32-2989-0001-171G</t>
  </si>
  <si>
    <t>30-26-32-2989-0001-173G</t>
  </si>
  <si>
    <t>30-26-32-2989-0001-175G</t>
  </si>
  <si>
    <t>30-26-32-2989-0001-176G</t>
  </si>
  <si>
    <t>30-26-32-2989-0001-178G</t>
  </si>
  <si>
    <t>30-26-32-2989-0001-179G</t>
  </si>
  <si>
    <t>30-26-32-2989-0001-181G</t>
  </si>
  <si>
    <t>30-26-32-2989-0001-183G</t>
  </si>
  <si>
    <t>30-26-32-2989-0001-184G</t>
  </si>
  <si>
    <t>30-26-32-2989-0001-004G</t>
  </si>
  <si>
    <t>30-26-32-2989-0001-007G</t>
  </si>
  <si>
    <t>30-26-32-2989-0001-019G</t>
  </si>
  <si>
    <t>30-26-32-2989-0001-021G</t>
  </si>
  <si>
    <t>30-26-32-2989-0001-023G</t>
  </si>
  <si>
    <t>30-26-32-2989-0001-025G</t>
  </si>
  <si>
    <t>30-26-32-2989-0001-027G</t>
  </si>
  <si>
    <t>30-26-32-2989-0001-030G</t>
  </si>
  <si>
    <t>30-26-32-2989-0001-032G</t>
  </si>
  <si>
    <t>30-26-32-2989-0001-034G</t>
  </si>
  <si>
    <t>30-26-32-2989-0001-036G</t>
  </si>
  <si>
    <t>30-26-32-2989-0001-038G</t>
  </si>
  <si>
    <t>30-26-32-2989-0001-043G</t>
  </si>
  <si>
    <t>30-26-32-2989-0001-048G</t>
  </si>
  <si>
    <t>30-26-32-2989-0001-051G</t>
  </si>
  <si>
    <t>30-26-32-2989-0001-053G</t>
  </si>
  <si>
    <t>30-26-32-2989-0001-082G</t>
  </si>
  <si>
    <t>30-26-32-2989-0001-085G</t>
  </si>
  <si>
    <t>30-26-32-2989-0001-088G</t>
  </si>
  <si>
    <t>30-26-32-2989-0001-093G</t>
  </si>
  <si>
    <t>30-26-32-2989-0001-094G</t>
  </si>
  <si>
    <t>30-26-32-2989-0001-097G</t>
  </si>
  <si>
    <t>30-26-32-2989-0001-098G</t>
  </si>
  <si>
    <t>30-26-32-2989-0001-102G</t>
  </si>
  <si>
    <t>30-26-32-2989-0001-105G</t>
  </si>
  <si>
    <t>30-26-32-2989-0001-107G</t>
  </si>
  <si>
    <t>30-26-32-2989-0001-109G</t>
  </si>
  <si>
    <t>30-26-32-2989-0001-117G</t>
  </si>
  <si>
    <t>30-26-32-2989-0001-121G</t>
  </si>
  <si>
    <t>30-26-32-2989-0001-125G</t>
  </si>
  <si>
    <t>30-26-32-2989-0001-126G</t>
  </si>
  <si>
    <t>30-26-32-2989-0001-162G</t>
  </si>
  <si>
    <t>30-26-32-2989-0001-168G</t>
  </si>
  <si>
    <t>30-26-32-2989-0001-170G</t>
  </si>
  <si>
    <t>30-26-32-2989-0001-172G</t>
  </si>
  <si>
    <t>30-26-32-2989-0001-174G</t>
  </si>
  <si>
    <t>30-26-32-2989-0001-180G</t>
  </si>
  <si>
    <t>30-26-32-2989-0001-182G</t>
  </si>
  <si>
    <t>30-26-32-2989-0001-185G</t>
  </si>
  <si>
    <t>H-1</t>
  </si>
  <si>
    <t>TH</t>
  </si>
  <si>
    <t>30-26-32-3293-0001-0460</t>
  </si>
  <si>
    <t>30-26-32-3293-0001-0470</t>
  </si>
  <si>
    <t>30-26-32-3293-0001-0480</t>
  </si>
  <si>
    <t>30-26-32-3293-0001-0490</t>
  </si>
  <si>
    <t>30-26-32-3293-0001-0500</t>
  </si>
  <si>
    <t>30-26-32-3293-0001-0510</t>
  </si>
  <si>
    <t>30-26-32-3293-0001-0520</t>
  </si>
  <si>
    <t>30-26-32-3293-0001-0530</t>
  </si>
  <si>
    <t>30-26-32-3293-0001-0540</t>
  </si>
  <si>
    <t>30-26-32-3293-0001-0550</t>
  </si>
  <si>
    <t>30-26-32-3293-0001-0560</t>
  </si>
  <si>
    <t>30-26-32-3293-0001-0570</t>
  </si>
  <si>
    <t>30-26-32-3293-0001-0580</t>
  </si>
  <si>
    <t>30-26-32-3293-0001-0590</t>
  </si>
  <si>
    <t>30-26-32-3293-0001-0600</t>
  </si>
  <si>
    <t>30-26-32-3293-0001-0610</t>
  </si>
  <si>
    <t>30-26-32-3293-0001-0620</t>
  </si>
  <si>
    <t>30-26-32-3293-0001-0630</t>
  </si>
  <si>
    <t>30-26-32-3293-0001-0640</t>
  </si>
  <si>
    <t>30-26-32-3293-0001-0650</t>
  </si>
  <si>
    <t>30-26-32-3293-0001-0660</t>
  </si>
  <si>
    <t>30-26-32-3293-0001-0670</t>
  </si>
  <si>
    <t>30-26-32-3293-0001-0680</t>
  </si>
  <si>
    <t>30-26-32-3293-0001-0690</t>
  </si>
  <si>
    <t>30-26-32-3293-0001-0700</t>
  </si>
  <si>
    <t>30-26-32-3293-0001-0710</t>
  </si>
  <si>
    <t>30-26-32-3293-0001-0720</t>
  </si>
  <si>
    <t>30-26-32-3293-0001-0730</t>
  </si>
  <si>
    <t>30-26-32-3293-0001-0740</t>
  </si>
  <si>
    <t>30-26-32-3293-0001-0750</t>
  </si>
  <si>
    <t>30-26-32-3293-0001-0760</t>
  </si>
  <si>
    <t>30-26-32-3293-0001-0770</t>
  </si>
  <si>
    <t>30-26-32-3293-0001-0780</t>
  </si>
  <si>
    <t>30-26-32-3293-0001-0790</t>
  </si>
  <si>
    <t>30-26-32-3293-0001-0800</t>
  </si>
  <si>
    <t>30-26-32-3293-0001-0810</t>
  </si>
  <si>
    <t>30-26-32-3293-0001-0820</t>
  </si>
  <si>
    <t>30-26-32-3293-0001-0830</t>
  </si>
  <si>
    <t>30-26-32-3293-0001-0840</t>
  </si>
  <si>
    <t>30-26-32-3293-0001-0850</t>
  </si>
  <si>
    <t>30-26-32-3293-0001-0860</t>
  </si>
  <si>
    <t>30-26-32-3293-0001-0870</t>
  </si>
  <si>
    <t>30-26-32-3293-0001-0880</t>
  </si>
  <si>
    <t>30-26-32-3293-0001-0890</t>
  </si>
  <si>
    <t>30-26-32-3293-0001-0900</t>
  </si>
  <si>
    <t>35'</t>
  </si>
  <si>
    <t>30-26-32-3293-0001-0910</t>
  </si>
  <si>
    <t>30-26-32-3293-0001-0280</t>
  </si>
  <si>
    <t>30-26-32-3293-0001-0290</t>
  </si>
  <si>
    <t>30-26-32-3293-0001-0300</t>
  </si>
  <si>
    <t>30-26-32-3293-0001-0310</t>
  </si>
  <si>
    <t>30-26-32-3293-0001-0320</t>
  </si>
  <si>
    <t>30-26-32-3293-0001-0330</t>
  </si>
  <si>
    <t>30-26-32-3293-0001-0340</t>
  </si>
  <si>
    <t>30-26-32-3293-0001-0350</t>
  </si>
  <si>
    <t>30-26-32-3293-0001-0360</t>
  </si>
  <si>
    <t>30-26-32-3293-0001-0370</t>
  </si>
  <si>
    <t>30-26-32-3293-0001-0380</t>
  </si>
  <si>
    <t>30-26-32-3293-0001-0390</t>
  </si>
  <si>
    <t>30-26-32-3293-0001-0400</t>
  </si>
  <si>
    <t>30-26-32-3293-0001-0410</t>
  </si>
  <si>
    <t>30-26-32-3293-0001-0420</t>
  </si>
  <si>
    <t>30-26-32-3293-0001-0430</t>
  </si>
  <si>
    <t>30-26-32-3293-0001-0440</t>
  </si>
  <si>
    <t>30-26-32-3293-0001-0450</t>
  </si>
  <si>
    <t>30-26-32-3293-0001-0920</t>
  </si>
  <si>
    <t>30-26-32-3293-0001-0930</t>
  </si>
  <si>
    <t>30-26-32-3293-0001-0940</t>
  </si>
  <si>
    <t>30-26-32-3293-0001-0950</t>
  </si>
  <si>
    <t>30-26-32-3293-0001-0960</t>
  </si>
  <si>
    <t>30-26-32-3293-0001-0970</t>
  </si>
  <si>
    <t>30-26-32-3293-0001-0980</t>
  </si>
  <si>
    <t>30-26-32-3293-0001-0990</t>
  </si>
  <si>
    <t>30-26-32-3293-0001-1000</t>
  </si>
  <si>
    <t>30-26-32-3293-0001-1010</t>
  </si>
  <si>
    <t>30-26-32-3293-0001-1020</t>
  </si>
  <si>
    <t>30-26-32-3293-0001-1030</t>
  </si>
  <si>
    <t>30-26-32-3293-0001-1040</t>
  </si>
  <si>
    <t>30-26-32-3293-0001-1050</t>
  </si>
  <si>
    <t>30-26-32-3293-0001-1060</t>
  </si>
  <si>
    <t>30-26-32-3293-0001-1070</t>
  </si>
  <si>
    <t>30-26-32-3293-0001-1080</t>
  </si>
  <si>
    <t>30-26-32-3293-0001-1090</t>
  </si>
  <si>
    <t>30-26-32-3293-0001-1100</t>
  </si>
  <si>
    <t>30-26-32-3293-0001-1110</t>
  </si>
  <si>
    <t>30-26-32-3293-0001-1120</t>
  </si>
  <si>
    <t>30-26-32-3293-0001-0050</t>
  </si>
  <si>
    <t>30-26-32-3293-0001-0060</t>
  </si>
  <si>
    <t>30-26-32-3293-0001-0070</t>
  </si>
  <si>
    <t>30-26-32-3293-0001-0080</t>
  </si>
  <si>
    <t>30-26-32-3293-0001-0100</t>
  </si>
  <si>
    <t>30-26-32-3293-0001-0110</t>
  </si>
  <si>
    <t>30-26-32-3293-0001-0120</t>
  </si>
  <si>
    <t>30-26-32-3293-0001-0130</t>
  </si>
  <si>
    <t>30-26-32-3293-0001-0170</t>
  </si>
  <si>
    <t>30-26-32-3293-0001-0180</t>
  </si>
  <si>
    <t>30-26-32-3293-0001-0190</t>
  </si>
  <si>
    <t>30-26-32-3293-0001-0200</t>
  </si>
  <si>
    <t>30-26-32-3293-0001-0260</t>
  </si>
  <si>
    <t>30-26-32-3293-0001-0270</t>
  </si>
  <si>
    <t>30-26-32-3293-0001-0010</t>
  </si>
  <si>
    <t>30-26-32-3293-0001-0020</t>
  </si>
  <si>
    <t>30-26-32-3293-0001-0030</t>
  </si>
  <si>
    <t>30-26-32-3293-0001-0040</t>
  </si>
  <si>
    <t>30-26-32-3293-0001-0090</t>
  </si>
  <si>
    <t>30-26-32-3293-0001-0140</t>
  </si>
  <si>
    <t>30-26-32-3293-0001-0150</t>
  </si>
  <si>
    <t>30-26-32-3293-0001-0160</t>
  </si>
  <si>
    <t>30-26-32-3293-0001-0210</t>
  </si>
  <si>
    <t>30-26-32-3293-0001-0220</t>
  </si>
  <si>
    <t>30-26-32-3293-0001-0230</t>
  </si>
  <si>
    <t>30-26-32-3293-0001-0240</t>
  </si>
  <si>
    <t>30-26-32-3293-0001-0250</t>
  </si>
  <si>
    <t>F</t>
  </si>
  <si>
    <t>30-26-32-3294-0001-0010</t>
  </si>
  <si>
    <t>30-26-32-3294-0001-0020</t>
  </si>
  <si>
    <t xml:space="preserve">  </t>
  </si>
  <si>
    <t>30-26-32-3294-0001-0030</t>
  </si>
  <si>
    <t>30-26-32-3294-0001-0040</t>
  </si>
  <si>
    <t>30-26-32-3294-0001-0050</t>
  </si>
  <si>
    <t>30-26-32-3294-0001-0060</t>
  </si>
  <si>
    <t>30-26-32-3294-0001-0070</t>
  </si>
  <si>
    <t>30-26-32-3294-0001-0080</t>
  </si>
  <si>
    <t>30-26-32-3294-0001-0090</t>
  </si>
  <si>
    <t>30-26-32-3294-0001-0100</t>
  </si>
  <si>
    <t>30-26-32-3294-0001-0110</t>
  </si>
  <si>
    <t>30-26-32-3294-0001-0120</t>
  </si>
  <si>
    <t>30-26-32-3294-0001-0130</t>
  </si>
  <si>
    <t>30-26-32-3294-0001-0140</t>
  </si>
  <si>
    <t>30-26-32-3294-0001-0150</t>
  </si>
  <si>
    <t>30-26-32-3294-0001-0160</t>
  </si>
  <si>
    <t>30-26-32-3294-0001-0170</t>
  </si>
  <si>
    <t>30-26-32-3294-0001-0180</t>
  </si>
  <si>
    <t>30-26-32-3294-0001-0190</t>
  </si>
  <si>
    <t>30-26-32-3294-0001-0200</t>
  </si>
  <si>
    <t>30-26-32-3294-0001-0210</t>
  </si>
  <si>
    <t>30-26-32-3294-0001-0220</t>
  </si>
  <si>
    <t>30-26-32-3294-0001-0230</t>
  </si>
  <si>
    <t>30-26-32-3294-0001-0240</t>
  </si>
  <si>
    <t>30-26-32-3294-0001-0250</t>
  </si>
  <si>
    <t>30-26-32-3294-0001-0260</t>
  </si>
  <si>
    <t>30-26-32-3294-0001-0270</t>
  </si>
  <si>
    <t>30-26-32-3294-0001-0280</t>
  </si>
  <si>
    <t>30-26-32-3294-0001-0290</t>
  </si>
  <si>
    <t>30-26-32-3294-0001-0300</t>
  </si>
  <si>
    <t>30-26-32-3294-0001-0310</t>
  </si>
  <si>
    <t>30-26-32-3294-0001-0320</t>
  </si>
  <si>
    <t>30-26-32-3294-0001-0330</t>
  </si>
  <si>
    <t>30-26-32-3294-0001-0340</t>
  </si>
  <si>
    <t>30-26-32-3294-0001-0350</t>
  </si>
  <si>
    <t>30-26-32-3294-0001-0360</t>
  </si>
  <si>
    <t>30-26-32-3294-0001-0370</t>
  </si>
  <si>
    <t>30-26-32-3294-0001-0380</t>
  </si>
  <si>
    <t>30-26-32-3294-0001-0390</t>
  </si>
  <si>
    <t>30-26-32-3294-0001-0400</t>
  </si>
  <si>
    <t>30-26-32-3294-0001-0410</t>
  </si>
  <si>
    <t>30-26-32-3294-0001-0420</t>
  </si>
  <si>
    <t>30-26-32-3294-0001-0430</t>
  </si>
  <si>
    <t>30-26-32-3294-0001-0440</t>
  </si>
  <si>
    <t>30-26-32-3294-0001-0450</t>
  </si>
  <si>
    <t>30-26-32-3294-0001-0460</t>
  </si>
  <si>
    <t>30-26-32-3294-0001-0470</t>
  </si>
  <si>
    <t>30-26-32-3294-0001-0480</t>
  </si>
  <si>
    <t>30-26-32-3294-0001-0490</t>
  </si>
  <si>
    <t>30-26-32-3294-0001-0500</t>
  </si>
  <si>
    <t>30-26-32-3294-0001-0510</t>
  </si>
  <si>
    <t>30-26-32-3294-0001-0520</t>
  </si>
  <si>
    <t>30-26-32-3294-0001-0530</t>
  </si>
  <si>
    <t>30-26-32-3294-0001-0540</t>
  </si>
  <si>
    <t>30-26-32-3294-0001-0550</t>
  </si>
  <si>
    <t>30-26-32-3294-0001-0560</t>
  </si>
  <si>
    <t>30-26-32-3294-0001-0570</t>
  </si>
  <si>
    <t>30-26-32-3294-0001-0580</t>
  </si>
  <si>
    <t>30-26-32-3294-0001-0590</t>
  </si>
  <si>
    <t>30-26-32-3294-0001-0600</t>
  </si>
  <si>
    <t>30-26-32-3294-0001-0610</t>
  </si>
  <si>
    <t>30-26-32-3294-0001-0620</t>
  </si>
  <si>
    <t>30-26-32-3294-0001-0630</t>
  </si>
  <si>
    <t>30-26-32-3294-0001-0640</t>
  </si>
  <si>
    <t>30-26-32-3294-0001-0650</t>
  </si>
  <si>
    <t>30-26-32-3294-0001-0660</t>
  </si>
  <si>
    <t>H-2</t>
  </si>
  <si>
    <t>30-26-32-3295-0001-0010</t>
  </si>
  <si>
    <t>30-26-32-3295-0001-0020</t>
  </si>
  <si>
    <t>30-26-32-3295-0001-0030</t>
  </si>
  <si>
    <t>30-26-32-3295-0001-0040</t>
  </si>
  <si>
    <t>30-26-32-3295-0001-0050</t>
  </si>
  <si>
    <t>30-26-32-3295-0001-0060</t>
  </si>
  <si>
    <t>30-26-32-3295-0001-0070</t>
  </si>
  <si>
    <t>30-26-32-3295-0001-0080</t>
  </si>
  <si>
    <t>30-26-32-3295-0001-0090</t>
  </si>
  <si>
    <t>30-26-32-3295-0001-0100</t>
  </si>
  <si>
    <t>30-26-32-3295-0001-0110</t>
  </si>
  <si>
    <t>30-26-32-3295-0001-0120</t>
  </si>
  <si>
    <t>30-26-32-3295-0001-0130</t>
  </si>
  <si>
    <t>30-26-32-3295-0001-0140</t>
  </si>
  <si>
    <t>30-26-32-3295-0001-0150</t>
  </si>
  <si>
    <t>30-26-32-3295-0001-0160</t>
  </si>
  <si>
    <t>30-26-32-3295-0001-0170</t>
  </si>
  <si>
    <t>30-26-32-3295-0001-0180</t>
  </si>
  <si>
    <t>30-26-32-3295-0001-0190</t>
  </si>
  <si>
    <t>30-26-32-3295-0001-0200</t>
  </si>
  <si>
    <t>30-26-32-3295-0001-0210</t>
  </si>
  <si>
    <t>30-26-32-3295-0001-0220</t>
  </si>
  <si>
    <t>30-26-32-3295-0001-0230</t>
  </si>
  <si>
    <t>30-26-32-3295-0001-0240</t>
  </si>
  <si>
    <t>30-26-32-3295-0001-0250</t>
  </si>
  <si>
    <t>30-26-32-3295-0001-0260</t>
  </si>
  <si>
    <t>30-26-32-3295-0001-0270</t>
  </si>
  <si>
    <t>30-26-32-3295-0001-0280</t>
  </si>
  <si>
    <t>30-26-32-3295-0001-0290</t>
  </si>
  <si>
    <t>30-26-32-3295-0001-0300</t>
  </si>
  <si>
    <t>30-26-32-3295-0001-0310</t>
  </si>
  <si>
    <t>30-26-32-3295-0001-0320</t>
  </si>
  <si>
    <t>30-26-32-3295-0001-0330</t>
  </si>
  <si>
    <t>30-26-32-3295-0001-0340</t>
  </si>
  <si>
    <t>30-26-32-3295-0001-0350</t>
  </si>
  <si>
    <t>30-26-32-3295-0001-0360</t>
  </si>
  <si>
    <t>30-26-32-3295-0001-0370</t>
  </si>
  <si>
    <t>30-26-32-3295-0001-0380</t>
  </si>
  <si>
    <t>30-26-32-3295-0001-0390</t>
  </si>
  <si>
    <t>30-26-32-3295-0001-0400</t>
  </si>
  <si>
    <t>UNPLATTED</t>
  </si>
  <si>
    <t>A-2/M</t>
  </si>
  <si>
    <t>Ck</t>
  </si>
  <si>
    <t>Computed using FY 2018 Par Outstanding</t>
  </si>
  <si>
    <t>Par per Net Acre</t>
  </si>
  <si>
    <t>Series A-2/M True-Up Owed</t>
  </si>
  <si>
    <t>Problem</t>
  </si>
  <si>
    <t>Solution</t>
  </si>
  <si>
    <t>Town Center Bldg</t>
  </si>
  <si>
    <t>According to the December 13, 2004 Assessment Methodology Report, the debt ceiling should be $47,0046.</t>
  </si>
  <si>
    <t>2004 True up per Acre</t>
  </si>
  <si>
    <t>2018 Par Variance of</t>
  </si>
  <si>
    <t xml:space="preserve">Overage Per Acre    </t>
  </si>
  <si>
    <r>
      <t xml:space="preserve">December 13, 2004 Assessment Methodology Report stated debt ceiling should be </t>
    </r>
    <r>
      <rPr>
        <i/>
        <sz val="11"/>
        <color rgb="FFFF0000"/>
        <rFont val="Calibri"/>
        <family val="2"/>
        <scheme val="minor"/>
      </rPr>
      <t>$47,046</t>
    </r>
  </si>
</sst>
</file>

<file path=xl/styles.xml><?xml version="1.0" encoding="utf-8"?>
<styleSheet xmlns="http://schemas.openxmlformats.org/spreadsheetml/2006/main">
  <numFmts count="6">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0"/>
  </numFmts>
  <fonts count="40">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0"/>
      <name val="Arial"/>
      <family val="2"/>
    </font>
    <font>
      <b/>
      <sz val="11"/>
      <name val="Calibri"/>
      <family val="2"/>
      <scheme val="minor"/>
    </font>
    <font>
      <sz val="11"/>
      <name val="Calibri"/>
      <family val="2"/>
      <scheme val="minor"/>
    </font>
    <font>
      <b/>
      <u/>
      <sz val="11"/>
      <name val="Calibri"/>
      <family val="2"/>
      <scheme val="minor"/>
    </font>
    <font>
      <sz val="9"/>
      <color indexed="81"/>
      <name val="Tahoma"/>
      <family val="2"/>
    </font>
    <font>
      <b/>
      <sz val="9"/>
      <color indexed="81"/>
      <name val="Tahoma"/>
      <family val="2"/>
    </font>
    <font>
      <sz val="11"/>
      <color rgb="FFFF0000"/>
      <name val="Calibri"/>
      <family val="2"/>
      <scheme val="minor"/>
    </font>
    <font>
      <sz val="11"/>
      <color indexed="8"/>
      <name val="Calibri"/>
      <family val="2"/>
    </font>
    <font>
      <sz val="11"/>
      <color indexed="8"/>
      <name val="Calibri"/>
      <family val="2"/>
      <scheme val="minor"/>
    </font>
    <font>
      <b/>
      <sz val="11"/>
      <color indexed="8"/>
      <name val="Calibri"/>
      <family val="2"/>
      <scheme val="minor"/>
    </font>
    <font>
      <sz val="10"/>
      <name val="Geneva"/>
    </font>
    <font>
      <i/>
      <sz val="11"/>
      <color indexed="8"/>
      <name val="Calibri"/>
      <family val="2"/>
      <scheme val="minor"/>
    </font>
    <font>
      <i/>
      <sz val="11"/>
      <color theme="1"/>
      <name val="Calibri"/>
      <family val="2"/>
      <scheme val="minor"/>
    </font>
    <font>
      <b/>
      <i/>
      <sz val="11"/>
      <color theme="1"/>
      <name val="Calibri"/>
      <family val="2"/>
      <scheme val="minor"/>
    </font>
    <font>
      <b/>
      <sz val="10"/>
      <name val="Arial"/>
      <family val="2"/>
    </font>
    <font>
      <b/>
      <sz val="10"/>
      <color theme="1"/>
      <name val="Arial"/>
      <family val="2"/>
    </font>
    <font>
      <sz val="10"/>
      <color theme="1"/>
      <name val="Arial"/>
      <family val="2"/>
    </font>
    <font>
      <b/>
      <u/>
      <sz val="10"/>
      <name val="Arial"/>
      <family val="2"/>
    </font>
    <font>
      <u/>
      <sz val="10"/>
      <name val="Arial"/>
      <family val="2"/>
    </font>
    <font>
      <u/>
      <sz val="10"/>
      <color theme="1"/>
      <name val="Arial"/>
      <family val="2"/>
    </font>
    <font>
      <b/>
      <u/>
      <sz val="10"/>
      <color theme="1"/>
      <name val="Arial"/>
      <family val="2"/>
    </font>
    <font>
      <b/>
      <u/>
      <sz val="11"/>
      <color indexed="8"/>
      <name val="Calibri"/>
      <family val="2"/>
      <scheme val="minor"/>
    </font>
    <font>
      <b/>
      <sz val="14"/>
      <color theme="1"/>
      <name val="Calibri"/>
      <family val="2"/>
      <scheme val="minor"/>
    </font>
    <font>
      <sz val="14"/>
      <color theme="1"/>
      <name val="Calibri"/>
      <family val="2"/>
      <scheme val="minor"/>
    </font>
    <font>
      <i/>
      <sz val="11"/>
      <color rgb="FFFF0000"/>
      <name val="Calibri"/>
      <family val="2"/>
      <scheme val="minor"/>
    </font>
    <font>
      <b/>
      <sz val="16"/>
      <color theme="1"/>
      <name val="Arial"/>
      <family val="2"/>
    </font>
    <font>
      <sz val="16"/>
      <color theme="1"/>
      <name val="Arial"/>
      <family val="2"/>
    </font>
    <font>
      <b/>
      <sz val="12"/>
      <color theme="1"/>
      <name val="Arial"/>
      <family val="2"/>
    </font>
    <font>
      <sz val="12"/>
      <color theme="1"/>
      <name val="Arial"/>
      <family val="2"/>
    </font>
    <font>
      <sz val="12"/>
      <color rgb="FFFF0000"/>
      <name val="Arial"/>
      <family val="2"/>
    </font>
    <font>
      <b/>
      <sz val="12"/>
      <color rgb="FFFF0000"/>
      <name val="Arial"/>
      <family val="2"/>
    </font>
    <font>
      <sz val="12"/>
      <name val="Arial"/>
      <family val="2"/>
    </font>
    <font>
      <b/>
      <sz val="12"/>
      <color rgb="FF0000FF"/>
      <name val="Arial"/>
      <family val="2"/>
    </font>
    <font>
      <b/>
      <sz val="12"/>
      <color rgb="FF00B0F0"/>
      <name val="Arial"/>
      <family val="2"/>
    </font>
    <font>
      <sz val="12"/>
      <color rgb="FF00B0F0"/>
      <name val="Arial"/>
      <family val="2"/>
    </font>
    <font>
      <b/>
      <sz val="12"/>
      <color rgb="FF00B050"/>
      <name val="Arial"/>
      <family val="2"/>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9" tint="0.59999389629810485"/>
        <bgColor indexed="64"/>
      </patternFill>
    </fill>
  </fills>
  <borders count="10">
    <border>
      <left/>
      <right/>
      <top/>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8">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0" fontId="4" fillId="0" borderId="0"/>
    <xf numFmtId="44" fontId="3"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0" fontId="11" fillId="0" borderId="0"/>
    <xf numFmtId="8" fontId="14" fillId="0" borderId="0" applyFont="0" applyFill="0" applyBorder="0" applyAlignment="0" applyProtection="0"/>
    <xf numFmtId="44" fontId="11" fillId="0" borderId="0" applyFont="0" applyFill="0" applyBorder="0" applyAlignment="0" applyProtection="0"/>
    <xf numFmtId="0" fontId="4" fillId="0" borderId="0"/>
    <xf numFmtId="0" fontId="4" fillId="0" borderId="0"/>
    <xf numFmtId="0" fontId="4" fillId="0" borderId="0"/>
  </cellStyleXfs>
  <cellXfs count="290">
    <xf numFmtId="0" fontId="0" fillId="0" borderId="0" xfId="0"/>
    <xf numFmtId="0" fontId="7" fillId="0" borderId="0" xfId="0" applyFont="1" applyFill="1" applyAlignment="1">
      <alignment horizontal="center"/>
    </xf>
    <xf numFmtId="0" fontId="6" fillId="0" borderId="0" xfId="0" applyFont="1" applyFill="1" applyBorder="1" applyAlignment="1">
      <alignment horizontal="center"/>
    </xf>
    <xf numFmtId="0" fontId="6" fillId="0" borderId="0" xfId="0" applyFont="1" applyFill="1"/>
    <xf numFmtId="0" fontId="6" fillId="0" borderId="0" xfId="0" applyFont="1" applyFill="1" applyAlignment="1">
      <alignment horizontal="center"/>
    </xf>
    <xf numFmtId="44" fontId="1" fillId="0" borderId="0" xfId="2" applyFont="1"/>
    <xf numFmtId="0" fontId="0" fillId="0" borderId="0" xfId="0" applyBorder="1"/>
    <xf numFmtId="0" fontId="2" fillId="0" borderId="0" xfId="0" applyFont="1"/>
    <xf numFmtId="0" fontId="0" fillId="0" borderId="0" xfId="0" applyFill="1" applyBorder="1"/>
    <xf numFmtId="0" fontId="2" fillId="0" borderId="0" xfId="0" applyFont="1" applyBorder="1" applyAlignment="1">
      <alignment horizontal="center"/>
    </xf>
    <xf numFmtId="0" fontId="2" fillId="0" borderId="0" xfId="0" applyFont="1" applyFill="1" applyBorder="1" applyAlignment="1">
      <alignment horizontal="center"/>
    </xf>
    <xf numFmtId="44" fontId="2" fillId="0" borderId="0" xfId="0" applyNumberFormat="1" applyFont="1"/>
    <xf numFmtId="44" fontId="2" fillId="0" borderId="0" xfId="0" applyNumberFormat="1" applyFont="1" applyBorder="1"/>
    <xf numFmtId="0" fontId="2" fillId="0" borderId="0" xfId="0" applyFont="1" applyAlignment="1">
      <alignment horizontal="center"/>
    </xf>
    <xf numFmtId="0" fontId="5" fillId="0" borderId="0" xfId="12" applyFont="1" applyBorder="1"/>
    <xf numFmtId="44" fontId="5" fillId="0" borderId="0" xfId="2" applyFont="1" applyAlignment="1">
      <alignment horizontal="center"/>
    </xf>
    <xf numFmtId="0" fontId="5" fillId="0" borderId="0" xfId="12" applyFont="1" applyBorder="1" applyAlignment="1">
      <alignment horizontal="center"/>
    </xf>
    <xf numFmtId="0" fontId="5" fillId="0" borderId="0" xfId="12" applyFont="1" applyFill="1" applyBorder="1" applyAlignment="1">
      <alignment horizontal="center"/>
    </xf>
    <xf numFmtId="0" fontId="1" fillId="0" borderId="0" xfId="0" applyFont="1"/>
    <xf numFmtId="0" fontId="5" fillId="0" borderId="0" xfId="12" quotePrefix="1" applyFont="1" applyAlignment="1">
      <alignment horizontal="left"/>
    </xf>
    <xf numFmtId="0" fontId="6" fillId="0" borderId="0" xfId="12" applyFont="1" applyBorder="1" applyAlignment="1">
      <alignment horizontal="center"/>
    </xf>
    <xf numFmtId="44" fontId="6" fillId="0" borderId="0" xfId="12" applyNumberFormat="1" applyFont="1" applyBorder="1"/>
    <xf numFmtId="44" fontId="6" fillId="2" borderId="0" xfId="0" applyNumberFormat="1" applyFont="1" applyFill="1"/>
    <xf numFmtId="0" fontId="6" fillId="0" borderId="1" xfId="12" applyFont="1" applyBorder="1" applyAlignment="1">
      <alignment horizontal="center"/>
    </xf>
    <xf numFmtId="44" fontId="6" fillId="0" borderId="1" xfId="12" applyNumberFormat="1" applyFont="1" applyBorder="1"/>
    <xf numFmtId="44" fontId="6" fillId="0" borderId="0" xfId="0" applyNumberFormat="1" applyFont="1"/>
    <xf numFmtId="0" fontId="0" fillId="0" borderId="0" xfId="0" applyFont="1"/>
    <xf numFmtId="0" fontId="12" fillId="0" borderId="0" xfId="12" applyFont="1" applyBorder="1"/>
    <xf numFmtId="44" fontId="12" fillId="0" borderId="0" xfId="2" applyFont="1"/>
    <xf numFmtId="0" fontId="12" fillId="0" borderId="0" xfId="12" applyFont="1" applyBorder="1" applyAlignment="1">
      <alignment horizontal="center"/>
    </xf>
    <xf numFmtId="44" fontId="12" fillId="0" borderId="0" xfId="12" applyNumberFormat="1" applyFont="1" applyBorder="1"/>
    <xf numFmtId="8" fontId="12" fillId="0" borderId="0" xfId="13" applyFont="1"/>
    <xf numFmtId="0" fontId="15" fillId="0" borderId="0" xfId="12" applyFont="1"/>
    <xf numFmtId="0" fontId="12" fillId="0" borderId="0" xfId="12" applyFont="1"/>
    <xf numFmtId="0" fontId="13" fillId="5" borderId="9" xfId="12" applyFont="1" applyFill="1" applyBorder="1"/>
    <xf numFmtId="0" fontId="13" fillId="0" borderId="0" xfId="12" applyFont="1" applyBorder="1"/>
    <xf numFmtId="0" fontId="13" fillId="0" borderId="0" xfId="12" applyFont="1" applyBorder="1" applyAlignment="1">
      <alignment horizontal="center"/>
    </xf>
    <xf numFmtId="44" fontId="12" fillId="0" borderId="0" xfId="2" applyFont="1" applyBorder="1"/>
    <xf numFmtId="44" fontId="1" fillId="2" borderId="0" xfId="0" applyNumberFormat="1" applyFont="1" applyFill="1"/>
    <xf numFmtId="0" fontId="0" fillId="0" borderId="0" xfId="0" applyFill="1" applyBorder="1" applyAlignment="1">
      <alignment horizontal="center"/>
    </xf>
    <xf numFmtId="0" fontId="2" fillId="0" borderId="0" xfId="0" applyFont="1" applyBorder="1"/>
    <xf numFmtId="0" fontId="16" fillId="0" borderId="0" xfId="0" applyFont="1" applyFill="1" applyBorder="1"/>
    <xf numFmtId="0" fontId="5" fillId="0" borderId="0" xfId="12" applyFont="1" applyFill="1" applyBorder="1"/>
    <xf numFmtId="44" fontId="5" fillId="0" borderId="0" xfId="2" applyFont="1" applyFill="1" applyBorder="1" applyAlignment="1">
      <alignment horizontal="center"/>
    </xf>
    <xf numFmtId="0" fontId="13" fillId="0" borderId="0" xfId="12" applyFont="1" applyFill="1" applyBorder="1" applyAlignment="1">
      <alignment horizontal="center"/>
    </xf>
    <xf numFmtId="0" fontId="5" fillId="0" borderId="0" xfId="12" quotePrefix="1" applyFont="1" applyFill="1" applyBorder="1" applyAlignment="1">
      <alignment horizontal="left"/>
    </xf>
    <xf numFmtId="44" fontId="0" fillId="0" borderId="0" xfId="2" applyFont="1" applyFill="1" applyBorder="1"/>
    <xf numFmtId="0" fontId="17" fillId="0" borderId="0" xfId="0" applyFont="1" applyFill="1" applyBorder="1"/>
    <xf numFmtId="0" fontId="2" fillId="0" borderId="0" xfId="0" applyFont="1" applyFill="1" applyBorder="1"/>
    <xf numFmtId="44" fontId="16" fillId="0" borderId="0" xfId="0" applyNumberFormat="1" applyFont="1" applyFill="1" applyBorder="1"/>
    <xf numFmtId="0" fontId="13" fillId="0" borderId="0" xfId="12" applyFont="1" applyFill="1" applyBorder="1"/>
    <xf numFmtId="0" fontId="1" fillId="0" borderId="0" xfId="0" applyFont="1" applyFill="1" applyBorder="1"/>
    <xf numFmtId="0" fontId="6" fillId="0" borderId="0" xfId="12" applyFont="1" applyFill="1" applyBorder="1" applyAlignment="1">
      <alignment horizontal="center"/>
    </xf>
    <xf numFmtId="44" fontId="6" fillId="0" borderId="0" xfId="12" applyNumberFormat="1" applyFont="1" applyFill="1" applyBorder="1"/>
    <xf numFmtId="44" fontId="6" fillId="0" borderId="0" xfId="0" applyNumberFormat="1" applyFont="1" applyFill="1" applyBorder="1"/>
    <xf numFmtId="0" fontId="0" fillId="0" borderId="0" xfId="0" applyFont="1" applyFill="1" applyBorder="1"/>
    <xf numFmtId="0" fontId="12" fillId="0" borderId="0" xfId="12" applyFont="1" applyFill="1" applyBorder="1"/>
    <xf numFmtId="44" fontId="12" fillId="0" borderId="0" xfId="2" applyFont="1" applyFill="1" applyBorder="1"/>
    <xf numFmtId="0" fontId="12" fillId="0" borderId="0" xfId="12" applyFont="1" applyFill="1" applyBorder="1" applyAlignment="1">
      <alignment horizontal="center"/>
    </xf>
    <xf numFmtId="44" fontId="12" fillId="0" borderId="0" xfId="12" applyNumberFormat="1" applyFont="1" applyFill="1" applyBorder="1"/>
    <xf numFmtId="0" fontId="2" fillId="0" borderId="0" xfId="0" applyFont="1" applyAlignment="1">
      <alignment horizontal="center"/>
    </xf>
    <xf numFmtId="44" fontId="12" fillId="0" borderId="0" xfId="14" applyFont="1" applyBorder="1"/>
    <xf numFmtId="15" fontId="13" fillId="0" borderId="0" xfId="14" applyNumberFormat="1" applyFont="1" applyBorder="1" applyAlignment="1">
      <alignment horizontal="center"/>
    </xf>
    <xf numFmtId="0" fontId="6" fillId="0" borderId="0" xfId="15" applyFont="1"/>
    <xf numFmtId="0" fontId="13" fillId="0" borderId="0" xfId="12" applyFont="1" applyAlignment="1">
      <alignment horizontal="center"/>
    </xf>
    <xf numFmtId="17" fontId="13" fillId="0" borderId="0" xfId="14" applyNumberFormat="1" applyFont="1" applyBorder="1" applyAlignment="1">
      <alignment horizontal="center"/>
    </xf>
    <xf numFmtId="44" fontId="13" fillId="0" borderId="0" xfId="14" applyFont="1" applyBorder="1" applyAlignment="1"/>
    <xf numFmtId="44" fontId="13" fillId="0" borderId="0" xfId="14" applyFont="1" applyBorder="1" applyAlignment="1">
      <alignment horizontal="center"/>
    </xf>
    <xf numFmtId="0" fontId="5" fillId="0" borderId="1" xfId="15" applyFont="1" applyBorder="1" applyAlignment="1">
      <alignment horizontal="left"/>
    </xf>
    <xf numFmtId="0" fontId="13" fillId="0" borderId="1" xfId="12" applyFont="1" applyBorder="1"/>
    <xf numFmtId="0" fontId="5" fillId="0" borderId="1" xfId="15" applyFont="1" applyBorder="1" applyAlignment="1">
      <alignment horizontal="center"/>
    </xf>
    <xf numFmtId="44" fontId="5" fillId="0" borderId="1" xfId="14" applyFont="1" applyFill="1" applyBorder="1" applyAlignment="1">
      <alignment horizontal="center"/>
    </xf>
    <xf numFmtId="44" fontId="5" fillId="0" borderId="1" xfId="2" applyFont="1" applyFill="1" applyBorder="1" applyAlignment="1">
      <alignment horizontal="center"/>
    </xf>
    <xf numFmtId="8" fontId="13" fillId="0" borderId="0" xfId="13" applyFont="1" applyAlignment="1">
      <alignment horizontal="center"/>
    </xf>
    <xf numFmtId="0" fontId="7" fillId="0" borderId="0" xfId="15" applyFont="1" applyFill="1" applyBorder="1" applyAlignment="1">
      <alignment horizontal="left"/>
    </xf>
    <xf numFmtId="0" fontId="12" fillId="0" borderId="0" xfId="12" applyFont="1" applyFill="1"/>
    <xf numFmtId="0" fontId="6" fillId="0" borderId="0" xfId="15" applyFont="1" applyFill="1"/>
    <xf numFmtId="0" fontId="2" fillId="0" borderId="0" xfId="0" applyFont="1" applyFill="1"/>
    <xf numFmtId="0" fontId="6" fillId="0" borderId="0" xfId="16" quotePrefix="1" applyFont="1" applyFill="1" applyAlignment="1">
      <alignment vertical="top"/>
    </xf>
    <xf numFmtId="0" fontId="6" fillId="0" borderId="0" xfId="15" applyFont="1" applyAlignment="1">
      <alignment horizontal="center"/>
    </xf>
    <xf numFmtId="44" fontId="13" fillId="0" borderId="0" xfId="12" applyNumberFormat="1" applyFont="1"/>
    <xf numFmtId="44" fontId="13" fillId="0" borderId="0" xfId="14" applyFont="1" applyBorder="1"/>
    <xf numFmtId="0" fontId="12" fillId="0" borderId="0" xfId="12" applyFont="1" applyFill="1" applyAlignment="1">
      <alignment horizontal="left"/>
    </xf>
    <xf numFmtId="0" fontId="6" fillId="0" borderId="0" xfId="15" applyFont="1" applyFill="1" applyAlignment="1">
      <alignment horizontal="center"/>
    </xf>
    <xf numFmtId="0" fontId="6" fillId="0" borderId="0" xfId="15" applyFont="1" applyAlignment="1">
      <alignment horizontal="left"/>
    </xf>
    <xf numFmtId="0" fontId="6" fillId="0" borderId="0" xfId="15" applyFont="1" applyFill="1" applyAlignment="1">
      <alignment horizontal="left"/>
    </xf>
    <xf numFmtId="7" fontId="6" fillId="0" borderId="0" xfId="15" applyNumberFormat="1" applyFont="1" applyFill="1" applyAlignment="1">
      <alignment horizontal="center"/>
    </xf>
    <xf numFmtId="0" fontId="12" fillId="2" borderId="0" xfId="12" applyFont="1" applyFill="1"/>
    <xf numFmtId="0" fontId="6" fillId="2" borderId="0" xfId="16" quotePrefix="1" applyFont="1" applyFill="1" applyAlignment="1">
      <alignment vertical="top"/>
    </xf>
    <xf numFmtId="0" fontId="6" fillId="2" borderId="0" xfId="15" applyFont="1" applyFill="1" applyAlignment="1">
      <alignment horizontal="center"/>
    </xf>
    <xf numFmtId="44" fontId="13" fillId="2" borderId="0" xfId="12" applyNumberFormat="1" applyFont="1" applyFill="1"/>
    <xf numFmtId="44" fontId="2" fillId="2" borderId="0" xfId="0" applyNumberFormat="1" applyFont="1" applyFill="1"/>
    <xf numFmtId="44" fontId="2" fillId="2" borderId="0" xfId="0" applyNumberFormat="1" applyFont="1" applyFill="1" applyBorder="1"/>
    <xf numFmtId="8" fontId="12" fillId="2" borderId="0" xfId="13" applyFont="1" applyFill="1"/>
    <xf numFmtId="44" fontId="13" fillId="2" borderId="0" xfId="14" applyFont="1" applyFill="1" applyBorder="1"/>
    <xf numFmtId="44" fontId="12" fillId="2" borderId="0" xfId="14" applyFont="1" applyFill="1" applyBorder="1"/>
    <xf numFmtId="44" fontId="12" fillId="2" borderId="0" xfId="2" applyFont="1" applyFill="1" applyBorder="1"/>
    <xf numFmtId="44" fontId="12" fillId="2" borderId="0" xfId="12" applyNumberFormat="1" applyFont="1" applyFill="1" applyBorder="1"/>
    <xf numFmtId="44" fontId="12" fillId="2" borderId="0" xfId="2" applyFont="1" applyFill="1"/>
    <xf numFmtId="0" fontId="1" fillId="2" borderId="0" xfId="0" applyFont="1" applyFill="1"/>
    <xf numFmtId="0" fontId="5" fillId="0" borderId="0" xfId="15" applyFont="1" applyFill="1" applyAlignment="1">
      <alignment horizontal="left"/>
    </xf>
    <xf numFmtId="0" fontId="6" fillId="0" borderId="0" xfId="17" quotePrefix="1" applyFont="1" applyFill="1" applyAlignment="1">
      <alignment vertical="top"/>
    </xf>
    <xf numFmtId="0" fontId="6" fillId="2" borderId="0" xfId="17" quotePrefix="1" applyFont="1" applyFill="1" applyAlignment="1">
      <alignment vertical="top"/>
    </xf>
    <xf numFmtId="0" fontId="7" fillId="0" borderId="0" xfId="15" applyFont="1" applyFill="1" applyAlignment="1">
      <alignment horizontal="left"/>
    </xf>
    <xf numFmtId="0" fontId="6" fillId="0" borderId="0" xfId="16" applyFont="1" applyFill="1"/>
    <xf numFmtId="0" fontId="6" fillId="0" borderId="0" xfId="13" applyNumberFormat="1" applyFont="1" applyFill="1" applyAlignment="1">
      <alignment horizontal="center"/>
    </xf>
    <xf numFmtId="0" fontId="5" fillId="0" borderId="0" xfId="0" applyFont="1" applyFill="1" applyAlignment="1">
      <alignment vertical="top"/>
    </xf>
    <xf numFmtId="0" fontId="5" fillId="0" borderId="0" xfId="0" applyFont="1" applyFill="1" applyAlignment="1">
      <alignment horizontal="center"/>
    </xf>
    <xf numFmtId="0" fontId="5" fillId="0" borderId="0" xfId="0" applyFont="1" applyAlignment="1">
      <alignment horizontal="center"/>
    </xf>
    <xf numFmtId="49" fontId="6" fillId="0" borderId="0" xfId="0" applyNumberFormat="1" applyFont="1" applyFill="1"/>
    <xf numFmtId="44" fontId="6" fillId="0" borderId="0" xfId="0" applyNumberFormat="1" applyFont="1" applyFill="1"/>
    <xf numFmtId="8" fontId="6" fillId="0" borderId="0" xfId="0" applyNumberFormat="1" applyFont="1" applyFill="1"/>
    <xf numFmtId="44" fontId="12" fillId="0" borderId="0" xfId="2" applyFont="1" applyFill="1"/>
    <xf numFmtId="0" fontId="1" fillId="0" borderId="0" xfId="0" applyFont="1" applyFill="1"/>
    <xf numFmtId="0" fontId="5" fillId="0" borderId="0" xfId="0" applyFont="1" applyFill="1"/>
    <xf numFmtId="0" fontId="6" fillId="0" borderId="0" xfId="0" applyFont="1" applyFill="1" applyBorder="1"/>
    <xf numFmtId="49" fontId="5" fillId="0" borderId="0" xfId="0" applyNumberFormat="1" applyFont="1" applyFill="1"/>
    <xf numFmtId="49" fontId="6" fillId="0" borderId="0" xfId="0" applyNumberFormat="1" applyFont="1" applyFill="1" applyBorder="1"/>
    <xf numFmtId="44" fontId="5" fillId="0" borderId="0" xfId="0" applyNumberFormat="1" applyFont="1" applyFill="1"/>
    <xf numFmtId="8" fontId="5" fillId="0" borderId="0" xfId="0" applyNumberFormat="1" applyFont="1" applyFill="1"/>
    <xf numFmtId="0" fontId="6" fillId="0" borderId="0" xfId="0" applyFont="1" applyFill="1" applyAlignment="1">
      <alignment vertical="center"/>
    </xf>
    <xf numFmtId="165" fontId="6" fillId="0" borderId="0" xfId="0" applyNumberFormat="1" applyFont="1" applyFill="1" applyAlignment="1">
      <alignment horizontal="left"/>
    </xf>
    <xf numFmtId="3" fontId="6" fillId="0" borderId="0" xfId="0" applyNumberFormat="1" applyFont="1" applyFill="1"/>
    <xf numFmtId="44" fontId="12" fillId="0" borderId="0" xfId="2" applyFont="1" applyAlignment="1">
      <alignment horizontal="center"/>
    </xf>
    <xf numFmtId="1" fontId="6" fillId="0" borderId="0" xfId="16" applyNumberFormat="1" applyFont="1" applyFill="1" applyAlignment="1">
      <alignment horizontal="left"/>
    </xf>
    <xf numFmtId="44" fontId="1" fillId="0" borderId="0" xfId="0" applyNumberFormat="1" applyFont="1"/>
    <xf numFmtId="0" fontId="5" fillId="0" borderId="0" xfId="15" applyFont="1" applyAlignment="1">
      <alignment horizontal="left"/>
    </xf>
    <xf numFmtId="0" fontId="12" fillId="0" borderId="0" xfId="12" applyFont="1" applyAlignment="1">
      <alignment horizontal="left"/>
    </xf>
    <xf numFmtId="8" fontId="5" fillId="0" borderId="2" xfId="15" applyNumberFormat="1" applyFont="1" applyBorder="1"/>
    <xf numFmtId="44" fontId="5" fillId="0" borderId="2" xfId="15" applyNumberFormat="1" applyFont="1" applyBorder="1"/>
    <xf numFmtId="44" fontId="5" fillId="0" borderId="0" xfId="2" applyFont="1" applyBorder="1"/>
    <xf numFmtId="8" fontId="13" fillId="0" borderId="2" xfId="13" applyFont="1" applyBorder="1"/>
    <xf numFmtId="44" fontId="13" fillId="0" borderId="0" xfId="12" applyNumberFormat="1" applyFont="1" applyFill="1"/>
    <xf numFmtId="44" fontId="13" fillId="0" borderId="0" xfId="12" applyNumberFormat="1" applyFont="1" applyFill="1" applyBorder="1"/>
    <xf numFmtId="8" fontId="13" fillId="0" borderId="0" xfId="13" applyFont="1"/>
    <xf numFmtId="44" fontId="12" fillId="0" borderId="0" xfId="12" applyNumberFormat="1" applyFont="1"/>
    <xf numFmtId="0" fontId="5" fillId="0" borderId="0" xfId="12" quotePrefix="1" applyFont="1"/>
    <xf numFmtId="0" fontId="1" fillId="0" borderId="0" xfId="0" applyFont="1" applyBorder="1"/>
    <xf numFmtId="0" fontId="19" fillId="0" borderId="0" xfId="3" applyFont="1" applyAlignment="1">
      <alignment horizontal="center"/>
    </xf>
    <xf numFmtId="0" fontId="20" fillId="0" borderId="0" xfId="3" applyFont="1"/>
    <xf numFmtId="0" fontId="20" fillId="2" borderId="0" xfId="3" applyFont="1" applyFill="1"/>
    <xf numFmtId="0" fontId="18" fillId="0" borderId="0" xfId="4" applyFont="1" applyAlignment="1">
      <alignment horizontal="center"/>
    </xf>
    <xf numFmtId="0" fontId="19" fillId="2" borderId="0" xfId="3" applyFont="1" applyFill="1" applyAlignment="1">
      <alignment horizontal="center"/>
    </xf>
    <xf numFmtId="0" fontId="18" fillId="0" borderId="0" xfId="4" applyFont="1"/>
    <xf numFmtId="0" fontId="4" fillId="0" borderId="0" xfId="4" applyFont="1"/>
    <xf numFmtId="44" fontId="20" fillId="0" borderId="0" xfId="5" applyFont="1"/>
    <xf numFmtId="44" fontId="20" fillId="0" borderId="0" xfId="3" applyNumberFormat="1" applyFont="1"/>
    <xf numFmtId="0" fontId="18" fillId="0" borderId="1" xfId="4" applyFont="1" applyBorder="1" applyAlignment="1">
      <alignment horizontal="left"/>
    </xf>
    <xf numFmtId="0" fontId="21" fillId="0" borderId="1" xfId="4" applyFont="1" applyBorder="1" applyAlignment="1">
      <alignment horizontal="center"/>
    </xf>
    <xf numFmtId="0" fontId="21" fillId="0" borderId="0" xfId="4" applyFont="1"/>
    <xf numFmtId="0" fontId="22" fillId="0" borderId="0" xfId="4" applyFont="1"/>
    <xf numFmtId="0" fontId="23" fillId="0" borderId="0" xfId="3" applyFont="1"/>
    <xf numFmtId="44" fontId="23" fillId="0" borderId="0" xfId="5" applyFont="1"/>
    <xf numFmtId="0" fontId="24" fillId="0" borderId="0" xfId="3" applyFont="1" applyAlignment="1">
      <alignment horizontal="center"/>
    </xf>
    <xf numFmtId="0" fontId="24" fillId="2" borderId="0" xfId="3" applyFont="1" applyFill="1" applyAlignment="1">
      <alignment horizontal="center"/>
    </xf>
    <xf numFmtId="0" fontId="19" fillId="0" borderId="0" xfId="3" applyFont="1" applyAlignment="1">
      <alignment horizontal="left"/>
    </xf>
    <xf numFmtId="44" fontId="20" fillId="2" borderId="0" xfId="3" applyNumberFormat="1" applyFont="1" applyFill="1"/>
    <xf numFmtId="44" fontId="19" fillId="0" borderId="0" xfId="5" applyFont="1" applyAlignment="1">
      <alignment horizontal="center"/>
    </xf>
    <xf numFmtId="17" fontId="19" fillId="0" borderId="0" xfId="3" applyNumberFormat="1" applyFont="1" applyAlignment="1">
      <alignment horizontal="center"/>
    </xf>
    <xf numFmtId="0" fontId="18" fillId="0" borderId="1" xfId="4" applyFont="1" applyBorder="1" applyAlignment="1">
      <alignment horizontal="center"/>
    </xf>
    <xf numFmtId="0" fontId="19" fillId="0" borderId="1" xfId="3" applyFont="1" applyBorder="1" applyAlignment="1">
      <alignment horizontal="center"/>
    </xf>
    <xf numFmtId="44" fontId="19" fillId="0" borderId="1" xfId="5" applyFont="1" applyBorder="1" applyAlignment="1">
      <alignment horizontal="center"/>
    </xf>
    <xf numFmtId="0" fontId="19" fillId="2" borderId="1" xfId="3" applyFont="1" applyFill="1" applyBorder="1" applyAlignment="1">
      <alignment horizontal="center"/>
    </xf>
    <xf numFmtId="43" fontId="20" fillId="0" borderId="0" xfId="1" applyFont="1"/>
    <xf numFmtId="0" fontId="21" fillId="0" borderId="0" xfId="0" applyFont="1" applyFill="1" applyAlignment="1">
      <alignment horizontal="center"/>
    </xf>
    <xf numFmtId="0" fontId="4" fillId="0" borderId="0" xfId="0" applyFont="1" applyFill="1" applyBorder="1" applyAlignment="1">
      <alignment horizontal="center"/>
    </xf>
    <xf numFmtId="164" fontId="4" fillId="0" borderId="0" xfId="6" applyNumberFormat="1" applyFont="1" applyFill="1" applyBorder="1" applyAlignment="1">
      <alignment horizontal="center"/>
    </xf>
    <xf numFmtId="10" fontId="4" fillId="0" borderId="0" xfId="7" applyNumberFormat="1" applyFont="1" applyFill="1" applyBorder="1" applyAlignment="1">
      <alignment horizontal="center"/>
    </xf>
    <xf numFmtId="0" fontId="4" fillId="0" borderId="1" xfId="0" applyFont="1" applyFill="1" applyBorder="1" applyAlignment="1">
      <alignment horizontal="center"/>
    </xf>
    <xf numFmtId="164" fontId="4" fillId="0" borderId="1" xfId="6" applyNumberFormat="1" applyFont="1" applyFill="1" applyBorder="1" applyAlignment="1">
      <alignment horizontal="center"/>
    </xf>
    <xf numFmtId="44" fontId="20" fillId="0" borderId="1" xfId="3" applyNumberFormat="1" applyFont="1" applyBorder="1"/>
    <xf numFmtId="44" fontId="20" fillId="2" borderId="1" xfId="3" applyNumberFormat="1" applyFont="1" applyFill="1" applyBorder="1"/>
    <xf numFmtId="0" fontId="20" fillId="0" borderId="1" xfId="3" applyFont="1" applyBorder="1"/>
    <xf numFmtId="0" fontId="4" fillId="0" borderId="0" xfId="0" applyFont="1" applyFill="1"/>
    <xf numFmtId="0" fontId="4" fillId="0" borderId="0" xfId="0" applyFont="1" applyFill="1" applyAlignment="1">
      <alignment horizontal="center"/>
    </xf>
    <xf numFmtId="164" fontId="4" fillId="0" borderId="0" xfId="0" applyNumberFormat="1" applyFont="1" applyFill="1"/>
    <xf numFmtId="0" fontId="19" fillId="0" borderId="0" xfId="3" applyFont="1"/>
    <xf numFmtId="43" fontId="19" fillId="0" borderId="0" xfId="3" applyNumberFormat="1" applyFont="1"/>
    <xf numFmtId="0" fontId="20" fillId="3" borderId="0" xfId="3" applyFont="1" applyFill="1"/>
    <xf numFmtId="44" fontId="20" fillId="3" borderId="0" xfId="3" applyNumberFormat="1" applyFont="1" applyFill="1"/>
    <xf numFmtId="0" fontId="4" fillId="4" borderId="0" xfId="3" applyFont="1" applyFill="1"/>
    <xf numFmtId="0" fontId="20" fillId="4" borderId="0" xfId="3" applyFont="1" applyFill="1"/>
    <xf numFmtId="2" fontId="20" fillId="4" borderId="0" xfId="3" applyNumberFormat="1" applyFont="1" applyFill="1"/>
    <xf numFmtId="44" fontId="20" fillId="4" borderId="0" xfId="3" applyNumberFormat="1" applyFont="1" applyFill="1"/>
    <xf numFmtId="43" fontId="19" fillId="0" borderId="2" xfId="3" applyNumberFormat="1" applyFont="1" applyBorder="1"/>
    <xf numFmtId="44" fontId="19" fillId="0" borderId="2" xfId="5" applyFont="1" applyBorder="1"/>
    <xf numFmtId="44" fontId="19" fillId="0" borderId="2" xfId="3" applyNumberFormat="1" applyFont="1" applyBorder="1"/>
    <xf numFmtId="44" fontId="19" fillId="2" borderId="2" xfId="3" applyNumberFormat="1" applyFont="1" applyFill="1" applyBorder="1"/>
    <xf numFmtId="2" fontId="20" fillId="0" borderId="0" xfId="3" applyNumberFormat="1" applyFont="1"/>
    <xf numFmtId="44" fontId="19" fillId="0" borderId="0" xfId="3" applyNumberFormat="1" applyFont="1" applyAlignment="1">
      <alignment horizontal="center"/>
    </xf>
    <xf numFmtId="0" fontId="13" fillId="2" borderId="9" xfId="12" applyFont="1" applyFill="1" applyBorder="1"/>
    <xf numFmtId="0" fontId="5" fillId="0" borderId="0" xfId="16" quotePrefix="1" applyFont="1" applyFill="1" applyAlignment="1">
      <alignment vertical="top"/>
    </xf>
    <xf numFmtId="0" fontId="5" fillId="0" borderId="0" xfId="15" applyFont="1" applyAlignment="1">
      <alignment horizontal="center"/>
    </xf>
    <xf numFmtId="44" fontId="13" fillId="0" borderId="0" xfId="2" applyFont="1" applyFill="1" applyBorder="1"/>
    <xf numFmtId="44" fontId="13" fillId="0" borderId="0" xfId="2" applyFont="1" applyFill="1"/>
    <xf numFmtId="44" fontId="13" fillId="0" borderId="0" xfId="2" applyFont="1" applyBorder="1"/>
    <xf numFmtId="44" fontId="13" fillId="0" borderId="0" xfId="12" applyNumberFormat="1" applyFont="1" applyBorder="1"/>
    <xf numFmtId="0" fontId="25" fillId="0" borderId="0" xfId="12" applyFont="1"/>
    <xf numFmtId="0" fontId="7" fillId="0" borderId="0" xfId="0" applyFont="1" applyFill="1"/>
    <xf numFmtId="0" fontId="18" fillId="0" borderId="0" xfId="4" applyFont="1" applyAlignment="1">
      <alignment horizontal="left"/>
    </xf>
    <xf numFmtId="8" fontId="13" fillId="0" borderId="0" xfId="13" applyFont="1" applyAlignment="1">
      <alignment horizontal="left"/>
    </xf>
    <xf numFmtId="0" fontId="26" fillId="0" borderId="0" xfId="0" applyFont="1" applyAlignment="1">
      <alignment horizontal="centerContinuous"/>
    </xf>
    <xf numFmtId="0" fontId="27" fillId="0" borderId="0" xfId="0" applyFont="1" applyAlignment="1">
      <alignment horizontal="centerContinuous"/>
    </xf>
    <xf numFmtId="0" fontId="13" fillId="0" borderId="0" xfId="12" applyFont="1" applyAlignment="1">
      <alignment horizontal="center"/>
    </xf>
    <xf numFmtId="0" fontId="16" fillId="0" borderId="0" xfId="0" applyFont="1" applyFill="1" applyBorder="1" applyAlignment="1">
      <alignment horizontal="right"/>
    </xf>
    <xf numFmtId="44" fontId="10" fillId="0" borderId="0" xfId="2" applyFont="1" applyBorder="1"/>
    <xf numFmtId="0" fontId="29" fillId="0" borderId="0" xfId="0" applyFont="1" applyAlignment="1">
      <alignment horizontal="centerContinuous"/>
    </xf>
    <xf numFmtId="0" fontId="30" fillId="0" borderId="0" xfId="0" applyFont="1" applyAlignment="1">
      <alignment horizontal="centerContinuous"/>
    </xf>
    <xf numFmtId="0" fontId="31" fillId="0" borderId="0" xfId="0" applyFont="1" applyAlignment="1">
      <alignment horizontal="centerContinuous"/>
    </xf>
    <xf numFmtId="0" fontId="32" fillId="0" borderId="0" xfId="0" applyFont="1" applyAlignment="1">
      <alignment horizontal="centerContinuous"/>
    </xf>
    <xf numFmtId="0" fontId="32" fillId="0" borderId="0" xfId="0" applyFont="1" applyBorder="1"/>
    <xf numFmtId="0" fontId="32" fillId="0" borderId="0" xfId="0" applyFont="1" applyFill="1" applyBorder="1"/>
    <xf numFmtId="0" fontId="32" fillId="0" borderId="0" xfId="0" applyFont="1"/>
    <xf numFmtId="0" fontId="32" fillId="0" borderId="0" xfId="0" applyFont="1" applyAlignment="1">
      <alignment horizontal="center"/>
    </xf>
    <xf numFmtId="0" fontId="31" fillId="0" borderId="0" xfId="0" applyFont="1" applyBorder="1" applyAlignment="1">
      <alignment horizontal="center"/>
    </xf>
    <xf numFmtId="0" fontId="31" fillId="0" borderId="1" xfId="3" applyFont="1" applyBorder="1"/>
    <xf numFmtId="0" fontId="31" fillId="0" borderId="1" xfId="3" applyFont="1" applyBorder="1" applyAlignment="1">
      <alignment horizontal="center"/>
    </xf>
    <xf numFmtId="0" fontId="31" fillId="0" borderId="1" xfId="0" applyFont="1" applyBorder="1" applyAlignment="1">
      <alignment horizontal="center"/>
    </xf>
    <xf numFmtId="0" fontId="31" fillId="0" borderId="3" xfId="0" applyFont="1" applyBorder="1" applyAlignment="1">
      <alignment horizontal="center"/>
    </xf>
    <xf numFmtId="0" fontId="31" fillId="0" borderId="4" xfId="0" applyFont="1" applyBorder="1" applyAlignment="1">
      <alignment horizontal="center"/>
    </xf>
    <xf numFmtId="0" fontId="31" fillId="0" borderId="5" xfId="0" applyFont="1" applyBorder="1" applyAlignment="1">
      <alignment horizontal="center"/>
    </xf>
    <xf numFmtId="0" fontId="33" fillId="0" borderId="0" xfId="0" applyFont="1"/>
    <xf numFmtId="0" fontId="32" fillId="0" borderId="0" xfId="3" applyFont="1"/>
    <xf numFmtId="44" fontId="32" fillId="0" borderId="0" xfId="0" applyNumberFormat="1" applyFont="1" applyFill="1" applyBorder="1"/>
    <xf numFmtId="44" fontId="32" fillId="0" borderId="0" xfId="3" applyNumberFormat="1" applyFont="1" applyFill="1" applyBorder="1"/>
    <xf numFmtId="44" fontId="32" fillId="2" borderId="7" xfId="0" applyNumberFormat="1" applyFont="1" applyFill="1" applyBorder="1"/>
    <xf numFmtId="44" fontId="32" fillId="2" borderId="6" xfId="0" applyNumberFormat="1" applyFont="1" applyFill="1" applyBorder="1"/>
    <xf numFmtId="44" fontId="32" fillId="2" borderId="8" xfId="0" applyNumberFormat="1" applyFont="1" applyFill="1" applyBorder="1"/>
    <xf numFmtId="0" fontId="34" fillId="0" borderId="0" xfId="0" applyFont="1"/>
    <xf numFmtId="44" fontId="32" fillId="0" borderId="0" xfId="0" applyNumberFormat="1" applyFont="1" applyBorder="1"/>
    <xf numFmtId="0" fontId="31" fillId="0" borderId="0" xfId="0" applyFont="1" applyAlignment="1">
      <alignment horizontal="center"/>
    </xf>
    <xf numFmtId="0" fontId="32" fillId="0" borderId="1" xfId="0" applyFont="1" applyFill="1" applyBorder="1"/>
    <xf numFmtId="0" fontId="31" fillId="0" borderId="1" xfId="0" applyFont="1" applyBorder="1"/>
    <xf numFmtId="0" fontId="31" fillId="0" borderId="0" xfId="0" applyFont="1"/>
    <xf numFmtId="0" fontId="32" fillId="0" borderId="0" xfId="3" applyFont="1" applyAlignment="1">
      <alignment horizontal="left" indent="2"/>
    </xf>
    <xf numFmtId="0" fontId="32" fillId="0" borderId="0" xfId="3" applyFont="1" applyAlignment="1">
      <alignment horizontal="center"/>
    </xf>
    <xf numFmtId="44" fontId="32" fillId="0" borderId="0" xfId="3" applyNumberFormat="1" applyFont="1" applyBorder="1"/>
    <xf numFmtId="44" fontId="32" fillId="0" borderId="0" xfId="0" applyNumberFormat="1" applyFont="1"/>
    <xf numFmtId="0" fontId="32" fillId="0" borderId="0" xfId="3" applyFont="1" applyFill="1" applyAlignment="1">
      <alignment horizontal="left" indent="2"/>
    </xf>
    <xf numFmtId="0" fontId="32" fillId="0" borderId="0" xfId="3" applyFont="1" applyFill="1"/>
    <xf numFmtId="0" fontId="32" fillId="0" borderId="0" xfId="3" applyFont="1" applyFill="1" applyAlignment="1">
      <alignment horizontal="center"/>
    </xf>
    <xf numFmtId="0" fontId="32" fillId="0" borderId="0" xfId="0" applyFont="1" applyFill="1" applyAlignment="1">
      <alignment horizontal="center"/>
    </xf>
    <xf numFmtId="0" fontId="32" fillId="0" borderId="0" xfId="0" applyFont="1" applyFill="1"/>
    <xf numFmtId="44" fontId="32" fillId="0" borderId="0" xfId="0" applyNumberFormat="1" applyFont="1" applyFill="1"/>
    <xf numFmtId="0" fontId="32" fillId="0" borderId="0" xfId="0" applyFont="1" applyFill="1" applyBorder="1" applyAlignment="1">
      <alignment horizontal="center"/>
    </xf>
    <xf numFmtId="0" fontId="32" fillId="0" borderId="1" xfId="3" applyFont="1" applyBorder="1" applyAlignment="1">
      <alignment horizontal="center"/>
    </xf>
    <xf numFmtId="44" fontId="32" fillId="0" borderId="1" xfId="3" applyNumberFormat="1" applyFont="1" applyBorder="1"/>
    <xf numFmtId="44" fontId="32" fillId="0" borderId="1" xfId="3" applyNumberFormat="1" applyFont="1" applyFill="1" applyBorder="1"/>
    <xf numFmtId="0" fontId="32" fillId="0" borderId="1" xfId="0" applyFont="1" applyBorder="1" applyAlignment="1">
      <alignment horizontal="center"/>
    </xf>
    <xf numFmtId="44" fontId="32" fillId="0" borderId="1" xfId="0" applyNumberFormat="1" applyFont="1" applyBorder="1"/>
    <xf numFmtId="0" fontId="32" fillId="0" borderId="1" xfId="0" applyFont="1" applyBorder="1"/>
    <xf numFmtId="0" fontId="35" fillId="0" borderId="0" xfId="10" applyFont="1" applyFill="1" applyBorder="1" applyAlignment="1">
      <alignment horizontal="center"/>
    </xf>
    <xf numFmtId="44" fontId="32" fillId="0" borderId="0" xfId="2" applyFont="1"/>
    <xf numFmtId="3" fontId="32" fillId="0" borderId="0" xfId="0" applyNumberFormat="1" applyFont="1" applyFill="1" applyBorder="1" applyAlignment="1">
      <alignment horizontal="center"/>
    </xf>
    <xf numFmtId="44" fontId="32" fillId="0" borderId="0" xfId="2" applyFont="1" applyFill="1"/>
    <xf numFmtId="0" fontId="32" fillId="4" borderId="0" xfId="0" applyFont="1" applyFill="1"/>
    <xf numFmtId="0" fontId="32" fillId="4" borderId="0" xfId="3" applyFont="1" applyFill="1"/>
    <xf numFmtId="0" fontId="32" fillId="4" borderId="0" xfId="0" applyFont="1" applyFill="1" applyAlignment="1">
      <alignment horizontal="center"/>
    </xf>
    <xf numFmtId="44" fontId="32" fillId="4" borderId="0" xfId="3" applyNumberFormat="1" applyFont="1" applyFill="1" applyBorder="1"/>
    <xf numFmtId="44" fontId="32" fillId="4" borderId="0" xfId="0" applyNumberFormat="1" applyFont="1" applyFill="1"/>
    <xf numFmtId="44" fontId="32" fillId="4" borderId="0" xfId="2" applyFont="1" applyFill="1"/>
    <xf numFmtId="2" fontId="32" fillId="4" borderId="0" xfId="0" applyNumberFormat="1" applyFont="1" applyFill="1" applyAlignment="1">
      <alignment horizontal="center"/>
    </xf>
    <xf numFmtId="44" fontId="32" fillId="4" borderId="1" xfId="0" applyNumberFormat="1" applyFont="1" applyFill="1" applyBorder="1"/>
    <xf numFmtId="44" fontId="32" fillId="0" borderId="1" xfId="2" applyFont="1" applyBorder="1"/>
    <xf numFmtId="0" fontId="31" fillId="0" borderId="0" xfId="0" applyFont="1" applyAlignment="1">
      <alignment horizontal="right"/>
    </xf>
    <xf numFmtId="44" fontId="31" fillId="0" borderId="2" xfId="0" applyNumberFormat="1" applyFont="1" applyBorder="1"/>
    <xf numFmtId="0" fontId="32" fillId="0" borderId="2" xfId="0" applyFont="1" applyBorder="1" applyAlignment="1">
      <alignment horizontal="center"/>
    </xf>
    <xf numFmtId="44" fontId="32" fillId="0" borderId="2" xfId="0" applyNumberFormat="1" applyFont="1" applyBorder="1"/>
    <xf numFmtId="0" fontId="31" fillId="0" borderId="0" xfId="0" applyFont="1" applyBorder="1"/>
    <xf numFmtId="0" fontId="34" fillId="0" borderId="0" xfId="0" applyFont="1" applyAlignment="1">
      <alignment horizontal="right"/>
    </xf>
    <xf numFmtId="44" fontId="34" fillId="0" borderId="9" xfId="2" applyFont="1" applyBorder="1"/>
    <xf numFmtId="44" fontId="31" fillId="0" borderId="0" xfId="0" applyNumberFormat="1" applyFont="1"/>
    <xf numFmtId="0" fontId="36" fillId="0" borderId="0" xfId="0" applyFont="1" applyBorder="1" applyAlignment="1">
      <alignment horizontal="center"/>
    </xf>
    <xf numFmtId="0" fontId="31" fillId="0" borderId="0" xfId="0" applyFont="1" applyBorder="1" applyAlignment="1">
      <alignment horizontal="right"/>
    </xf>
    <xf numFmtId="44" fontId="31" fillId="0" borderId="0" xfId="2" applyFont="1" applyAlignment="1">
      <alignment horizontal="center"/>
    </xf>
    <xf numFmtId="44" fontId="36" fillId="0" borderId="2" xfId="2" applyFont="1" applyBorder="1" applyAlignment="1">
      <alignment horizontal="center"/>
    </xf>
    <xf numFmtId="0" fontId="37" fillId="0" borderId="0" xfId="0" applyFont="1" applyBorder="1"/>
    <xf numFmtId="0" fontId="38" fillId="0" borderId="0" xfId="0" applyFont="1" applyBorder="1"/>
    <xf numFmtId="0" fontId="39" fillId="0" borderId="0" xfId="0" applyFont="1" applyAlignment="1">
      <alignment horizontal="right"/>
    </xf>
    <xf numFmtId="44" fontId="39" fillId="0" borderId="9" xfId="0" applyNumberFormat="1" applyFont="1" applyBorder="1"/>
    <xf numFmtId="44" fontId="31" fillId="0" borderId="0" xfId="0" applyNumberFormat="1" applyFont="1" applyBorder="1"/>
    <xf numFmtId="0" fontId="33" fillId="0" borderId="0" xfId="0" applyFont="1" applyAlignment="1">
      <alignment horizontal="center"/>
    </xf>
    <xf numFmtId="0" fontId="33" fillId="0" borderId="0" xfId="0" applyFont="1" applyBorder="1"/>
    <xf numFmtId="44" fontId="34" fillId="0" borderId="2" xfId="2" applyFont="1" applyBorder="1"/>
    <xf numFmtId="0" fontId="32" fillId="0" borderId="0" xfId="0" applyFont="1" applyBorder="1" applyAlignment="1">
      <alignment horizontal="left"/>
    </xf>
    <xf numFmtId="0" fontId="30" fillId="0" borderId="0" xfId="0" applyFont="1" applyBorder="1" applyAlignment="1">
      <alignment horizontal="centerContinuous"/>
    </xf>
    <xf numFmtId="0" fontId="32" fillId="0" borderId="6" xfId="0" applyFont="1" applyFill="1" applyBorder="1"/>
    <xf numFmtId="0" fontId="32" fillId="0" borderId="6" xfId="0" applyFont="1" applyBorder="1"/>
    <xf numFmtId="44" fontId="31" fillId="0" borderId="6" xfId="0" applyNumberFormat="1" applyFont="1" applyBorder="1" applyAlignment="1">
      <alignment horizontal="center"/>
    </xf>
    <xf numFmtId="0" fontId="31" fillId="0" borderId="6" xfId="0" applyFont="1" applyBorder="1" applyAlignment="1">
      <alignment horizontal="center"/>
    </xf>
  </cellXfs>
  <cellStyles count="18">
    <cellStyle name="Comma" xfId="1" builtinId="3"/>
    <cellStyle name="Comma 2 3" xfId="6"/>
    <cellStyle name="Currency" xfId="2" builtinId="4"/>
    <cellStyle name="Currency 2" xfId="11"/>
    <cellStyle name="Currency 3" xfId="5"/>
    <cellStyle name="Currency_2014 Lien Book" xfId="14"/>
    <cellStyle name="Currency_Sheet1" xfId="13"/>
    <cellStyle name="Normal" xfId="0" builtinId="0"/>
    <cellStyle name="Normal 2" xfId="8"/>
    <cellStyle name="Normal 2 2 2" xfId="9"/>
    <cellStyle name="Normal 2 2 2 2 2" xfId="10"/>
    <cellStyle name="Normal 3" xfId="3"/>
    <cellStyle name="Normal_2014 Lien Book" xfId="12"/>
    <cellStyle name="Normal_Sheet1" xfId="4"/>
    <cellStyle name="Normal_Sheet1_1" xfId="16"/>
    <cellStyle name="Normal_Sheet1_2" xfId="17"/>
    <cellStyle name="Normal_Sheet1_2014 Lien Book" xfId="15"/>
    <cellStyle name="Percent 3" xfId="7"/>
  </cellStyles>
  <dxfs count="0"/>
  <tableStyles count="0" defaultTableStyle="TableStyleMedium2" defaultPivotStyle="PivotStyleLight16"/>
  <colors>
    <mruColors>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14654</xdr:colOff>
      <xdr:row>35</xdr:row>
      <xdr:rowOff>87923</xdr:rowOff>
    </xdr:from>
    <xdr:to>
      <xdr:col>11</xdr:col>
      <xdr:colOff>117231</xdr:colOff>
      <xdr:row>35</xdr:row>
      <xdr:rowOff>87923</xdr:rowOff>
    </xdr:to>
    <xdr:cxnSp macro="">
      <xdr:nvCxnSpPr>
        <xdr:cNvPr id="3" name="Straight Arrow Connector 2"/>
        <xdr:cNvCxnSpPr/>
      </xdr:nvCxnSpPr>
      <xdr:spPr>
        <a:xfrm>
          <a:off x="8396654" y="6623538"/>
          <a:ext cx="1421423" cy="0"/>
        </a:xfrm>
        <a:prstGeom prst="straightConnector1">
          <a:avLst/>
        </a:prstGeom>
        <a:ln w="28575" cmpd="sng">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161192</xdr:colOff>
      <xdr:row>33</xdr:row>
      <xdr:rowOff>102577</xdr:rowOff>
    </xdr:from>
    <xdr:to>
      <xdr:col>11</xdr:col>
      <xdr:colOff>43962</xdr:colOff>
      <xdr:row>35</xdr:row>
      <xdr:rowOff>0</xdr:rowOff>
    </xdr:to>
    <xdr:cxnSp macro="">
      <xdr:nvCxnSpPr>
        <xdr:cNvPr id="5" name="Straight Arrow Connector 4"/>
        <xdr:cNvCxnSpPr/>
      </xdr:nvCxnSpPr>
      <xdr:spPr>
        <a:xfrm flipH="1">
          <a:off x="8367346" y="6227885"/>
          <a:ext cx="1377462" cy="307730"/>
        </a:xfrm>
        <a:prstGeom prst="straightConnector1">
          <a:avLst/>
        </a:prstGeom>
        <a:ln w="28575" cmpd="sng">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B2:T44"/>
  <sheetViews>
    <sheetView tabSelected="1" view="pageBreakPreview" zoomScale="65" zoomScaleNormal="68" zoomScaleSheetLayoutView="65" workbookViewId="0"/>
  </sheetViews>
  <sheetFormatPr defaultRowHeight="15"/>
  <cols>
    <col min="1" max="1" width="2.5703125" style="212" customWidth="1"/>
    <col min="2" max="2" width="19.5703125" style="212" customWidth="1"/>
    <col min="3" max="3" width="32.42578125" style="212" bestFit="1" customWidth="1"/>
    <col min="4" max="4" width="11.28515625" style="212" customWidth="1"/>
    <col min="5" max="5" width="9.5703125" style="213" customWidth="1"/>
    <col min="6" max="6" width="22.5703125" style="210" customWidth="1"/>
    <col min="7" max="7" width="2.7109375" style="210" customWidth="1"/>
    <col min="8" max="8" width="22.28515625" style="210" customWidth="1"/>
    <col min="9" max="9" width="2.7109375" style="211" customWidth="1"/>
    <col min="10" max="12" width="5.42578125" style="212" customWidth="1"/>
    <col min="13" max="13" width="2.42578125" style="212" customWidth="1"/>
    <col min="14" max="15" width="17.7109375" style="212" bestFit="1" customWidth="1"/>
    <col min="16" max="16" width="17" style="212" bestFit="1" customWidth="1"/>
    <col min="17" max="17" width="17.7109375" style="212" customWidth="1"/>
    <col min="18" max="18" width="2.7109375" style="212" customWidth="1"/>
    <col min="19" max="19" width="18.85546875" style="212" customWidth="1"/>
    <col min="20" max="20" width="19" style="212" customWidth="1"/>
    <col min="21" max="16384" width="9.140625" style="212"/>
  </cols>
  <sheetData>
    <row r="2" spans="2:20" ht="20.25">
      <c r="B2" s="206" t="s">
        <v>1</v>
      </c>
      <c r="C2" s="207"/>
      <c r="D2" s="207"/>
      <c r="E2" s="207"/>
      <c r="F2" s="285"/>
      <c r="G2" s="285"/>
      <c r="H2" s="285"/>
    </row>
    <row r="3" spans="2:20" ht="20.25">
      <c r="B3" s="206" t="s">
        <v>59</v>
      </c>
      <c r="C3" s="207"/>
      <c r="D3" s="207"/>
      <c r="E3" s="207"/>
      <c r="F3" s="285"/>
      <c r="G3" s="285"/>
      <c r="H3" s="285"/>
    </row>
    <row r="4" spans="2:20" ht="20.25">
      <c r="B4" s="206" t="s">
        <v>1431</v>
      </c>
      <c r="C4" s="207"/>
      <c r="D4" s="207"/>
      <c r="E4" s="207"/>
      <c r="F4" s="285"/>
      <c r="G4" s="285"/>
      <c r="H4" s="285"/>
    </row>
    <row r="5" spans="2:20" ht="15.75">
      <c r="E5" s="212"/>
      <c r="N5" s="208" t="s">
        <v>57</v>
      </c>
      <c r="O5" s="208"/>
      <c r="P5" s="208"/>
    </row>
    <row r="6" spans="2:20" ht="16.5" thickBot="1">
      <c r="F6" s="214" t="s">
        <v>78</v>
      </c>
      <c r="G6" s="214"/>
      <c r="N6" s="208" t="s">
        <v>79</v>
      </c>
      <c r="O6" s="209"/>
      <c r="P6" s="209"/>
    </row>
    <row r="7" spans="2:20" ht="15.75">
      <c r="B7" s="215" t="s">
        <v>40</v>
      </c>
      <c r="C7" s="215" t="s">
        <v>58</v>
      </c>
      <c r="D7" s="215" t="s">
        <v>49</v>
      </c>
      <c r="E7" s="216" t="s">
        <v>41</v>
      </c>
      <c r="F7" s="216" t="s">
        <v>51</v>
      </c>
      <c r="G7" s="217"/>
      <c r="H7" s="216" t="s">
        <v>56</v>
      </c>
      <c r="N7" s="218">
        <v>40</v>
      </c>
      <c r="O7" s="219">
        <v>50</v>
      </c>
      <c r="P7" s="220">
        <v>60</v>
      </c>
      <c r="Q7" s="221"/>
    </row>
    <row r="8" spans="2:20" ht="16.5" thickBot="1">
      <c r="B8" s="222" t="s">
        <v>1436</v>
      </c>
      <c r="C8" s="222" t="s">
        <v>14</v>
      </c>
      <c r="D8" s="212" t="s">
        <v>36</v>
      </c>
      <c r="E8" s="213">
        <v>0.28000000000000003</v>
      </c>
      <c r="F8" s="223">
        <v>16758.706861991672</v>
      </c>
      <c r="G8" s="214"/>
      <c r="H8" s="224">
        <f>ROUNDUP(F8/E8,2)</f>
        <v>59852.53</v>
      </c>
      <c r="N8" s="225">
        <v>16684.884308626832</v>
      </c>
      <c r="O8" s="226">
        <v>20856.105385783536</v>
      </c>
      <c r="P8" s="227">
        <v>25027.326462940247</v>
      </c>
      <c r="T8" s="228"/>
    </row>
    <row r="9" spans="2:20" ht="15.75">
      <c r="B9" s="222"/>
      <c r="C9" s="222"/>
      <c r="F9" s="229"/>
      <c r="G9" s="214"/>
      <c r="H9" s="224"/>
      <c r="N9" s="229"/>
      <c r="O9" s="229"/>
      <c r="P9" s="229"/>
    </row>
    <row r="10" spans="2:20" ht="16.5" thickBot="1">
      <c r="G10" s="214"/>
      <c r="I10" s="286"/>
      <c r="J10" s="287"/>
      <c r="K10" s="288" t="s">
        <v>55</v>
      </c>
      <c r="L10" s="289"/>
      <c r="M10" s="287"/>
      <c r="Q10" s="230" t="s">
        <v>51</v>
      </c>
      <c r="R10" s="230"/>
      <c r="S10" s="230" t="s">
        <v>63</v>
      </c>
    </row>
    <row r="11" spans="2:20" s="233" customFormat="1" ht="15.75">
      <c r="B11" s="215" t="s">
        <v>40</v>
      </c>
      <c r="C11" s="215" t="s">
        <v>58</v>
      </c>
      <c r="D11" s="215" t="s">
        <v>49</v>
      </c>
      <c r="E11" s="216" t="s">
        <v>41</v>
      </c>
      <c r="F11" s="216" t="s">
        <v>48</v>
      </c>
      <c r="G11" s="217"/>
      <c r="H11" s="216" t="s">
        <v>56</v>
      </c>
      <c r="I11" s="231"/>
      <c r="J11" s="217" t="s">
        <v>37</v>
      </c>
      <c r="K11" s="217" t="s">
        <v>38</v>
      </c>
      <c r="L11" s="217" t="s">
        <v>39</v>
      </c>
      <c r="M11" s="232"/>
      <c r="N11" s="217" t="s">
        <v>37</v>
      </c>
      <c r="O11" s="217" t="s">
        <v>38</v>
      </c>
      <c r="P11" s="217" t="s">
        <v>39</v>
      </c>
      <c r="Q11" s="217" t="s">
        <v>52</v>
      </c>
      <c r="R11" s="230"/>
      <c r="S11" s="217" t="s">
        <v>64</v>
      </c>
      <c r="T11" s="217" t="s">
        <v>61</v>
      </c>
    </row>
    <row r="12" spans="2:20" ht="15.75">
      <c r="B12" s="234" t="s">
        <v>44</v>
      </c>
      <c r="C12" s="222" t="s">
        <v>18</v>
      </c>
      <c r="D12" s="222" t="s">
        <v>36</v>
      </c>
      <c r="E12" s="235">
        <f>80.72-22.51</f>
        <v>58.209999999999994</v>
      </c>
      <c r="F12" s="236">
        <f>Q12</f>
        <v>3328634.4195710528</v>
      </c>
      <c r="G12" s="214"/>
      <c r="H12" s="224">
        <f t="shared" ref="H12:H17" si="0">F12/E12</f>
        <v>57183.205970985277</v>
      </c>
      <c r="J12" s="213">
        <v>84</v>
      </c>
      <c r="K12" s="213">
        <v>66</v>
      </c>
      <c r="L12" s="213">
        <v>22</v>
      </c>
      <c r="N12" s="237">
        <f>J12*$N$8</f>
        <v>1401530.2819246538</v>
      </c>
      <c r="O12" s="237">
        <f>K12*$O$8</f>
        <v>1376502.9554617135</v>
      </c>
      <c r="P12" s="237">
        <f>L12*$P$8</f>
        <v>550601.18218468549</v>
      </c>
      <c r="Q12" s="237">
        <f>SUM(N12:P12)</f>
        <v>3328634.4195710528</v>
      </c>
      <c r="R12" s="230"/>
      <c r="S12" s="237"/>
    </row>
    <row r="13" spans="2:20" s="242" customFormat="1" ht="15.75">
      <c r="B13" s="238" t="s">
        <v>45</v>
      </c>
      <c r="C13" s="239" t="s">
        <v>18</v>
      </c>
      <c r="D13" s="222" t="s">
        <v>36</v>
      </c>
      <c r="E13" s="240">
        <v>22.51</v>
      </c>
      <c r="F13" s="236">
        <f t="shared" ref="F13:F16" si="1">Q13</f>
        <v>1710200.6416342501</v>
      </c>
      <c r="G13" s="214"/>
      <c r="H13" s="224">
        <f t="shared" si="0"/>
        <v>75975.150672334508</v>
      </c>
      <c r="I13" s="211"/>
      <c r="J13" s="241">
        <v>54</v>
      </c>
      <c r="K13" s="241">
        <v>28</v>
      </c>
      <c r="L13" s="241">
        <v>9</v>
      </c>
      <c r="N13" s="243">
        <f>J13*$N$8</f>
        <v>900983.75266584894</v>
      </c>
      <c r="O13" s="243">
        <f t="shared" ref="O13:O16" si="2">K13*$O$8</f>
        <v>583970.95080193901</v>
      </c>
      <c r="P13" s="243">
        <f t="shared" ref="P13:P16" si="3">L13*$P$8</f>
        <v>225245.93816646223</v>
      </c>
      <c r="Q13" s="243">
        <f>SUM(N13:P13)</f>
        <v>1710200.6416342501</v>
      </c>
      <c r="R13" s="230"/>
      <c r="S13" s="243"/>
      <c r="T13" s="243"/>
    </row>
    <row r="14" spans="2:20" s="242" customFormat="1" ht="15.75">
      <c r="B14" s="238" t="s">
        <v>46</v>
      </c>
      <c r="C14" s="239" t="s">
        <v>20</v>
      </c>
      <c r="D14" s="222" t="s">
        <v>36</v>
      </c>
      <c r="E14" s="240">
        <v>27.25</v>
      </c>
      <c r="F14" s="236">
        <f t="shared" si="1"/>
        <v>1464098.5980820041</v>
      </c>
      <c r="G14" s="214"/>
      <c r="H14" s="224">
        <f t="shared" si="0"/>
        <v>53728.38892044052</v>
      </c>
      <c r="I14" s="211"/>
      <c r="J14" s="241">
        <v>10</v>
      </c>
      <c r="K14" s="241">
        <v>31</v>
      </c>
      <c r="L14" s="241">
        <v>26</v>
      </c>
      <c r="N14" s="243">
        <f t="shared" ref="N14:N16" si="4">J14*$N$8</f>
        <v>166848.84308626832</v>
      </c>
      <c r="O14" s="243">
        <f t="shared" si="2"/>
        <v>646539.26695928955</v>
      </c>
      <c r="P14" s="243">
        <f t="shared" si="3"/>
        <v>650710.48803644639</v>
      </c>
      <c r="Q14" s="243">
        <f t="shared" ref="Q14:Q16" si="5">SUM(N14:P14)</f>
        <v>1464098.5980820041</v>
      </c>
      <c r="R14" s="230"/>
      <c r="S14" s="243"/>
      <c r="T14" s="243"/>
    </row>
    <row r="15" spans="2:20" s="242" customFormat="1" ht="15.75">
      <c r="B15" s="238" t="s">
        <v>42</v>
      </c>
      <c r="C15" s="239" t="s">
        <v>21</v>
      </c>
      <c r="D15" s="222" t="s">
        <v>36</v>
      </c>
      <c r="E15" s="240">
        <v>23.89</v>
      </c>
      <c r="F15" s="236">
        <f t="shared" si="1"/>
        <v>1568379.1250109221</v>
      </c>
      <c r="G15" s="214"/>
      <c r="H15" s="224">
        <f t="shared" si="0"/>
        <v>65650.026162031063</v>
      </c>
      <c r="I15" s="211"/>
      <c r="J15" s="244">
        <v>38</v>
      </c>
      <c r="K15" s="244">
        <v>28</v>
      </c>
      <c r="L15" s="244">
        <v>14</v>
      </c>
      <c r="N15" s="243">
        <f t="shared" si="4"/>
        <v>634025.60372781963</v>
      </c>
      <c r="O15" s="243">
        <f t="shared" si="2"/>
        <v>583970.95080193901</v>
      </c>
      <c r="P15" s="243">
        <f t="shared" si="3"/>
        <v>350382.57048116345</v>
      </c>
      <c r="Q15" s="243">
        <f t="shared" si="5"/>
        <v>1568379.1250109221</v>
      </c>
      <c r="R15" s="230"/>
      <c r="S15" s="243"/>
      <c r="T15" s="243"/>
    </row>
    <row r="16" spans="2:20" ht="15.75">
      <c r="B16" s="234" t="s">
        <v>47</v>
      </c>
      <c r="C16" s="222" t="s">
        <v>22</v>
      </c>
      <c r="D16" s="222" t="s">
        <v>36</v>
      </c>
      <c r="E16" s="245">
        <v>26.34</v>
      </c>
      <c r="F16" s="246">
        <f t="shared" si="1"/>
        <v>1397359.0608474968</v>
      </c>
      <c r="G16" s="214"/>
      <c r="H16" s="247">
        <f t="shared" si="0"/>
        <v>53050.837541666544</v>
      </c>
      <c r="J16" s="248">
        <v>0</v>
      </c>
      <c r="K16" s="248">
        <v>67</v>
      </c>
      <c r="L16" s="248">
        <v>0</v>
      </c>
      <c r="N16" s="249">
        <f t="shared" si="4"/>
        <v>0</v>
      </c>
      <c r="O16" s="249">
        <f t="shared" si="2"/>
        <v>1397359.0608474968</v>
      </c>
      <c r="P16" s="249">
        <f t="shared" si="3"/>
        <v>0</v>
      </c>
      <c r="Q16" s="249">
        <f t="shared" si="5"/>
        <v>1397359.0608474968</v>
      </c>
      <c r="R16" s="230"/>
      <c r="S16" s="249"/>
      <c r="T16" s="250"/>
    </row>
    <row r="17" spans="2:20" ht="15.75">
      <c r="B17" s="222"/>
      <c r="C17" s="222"/>
      <c r="D17" s="222"/>
      <c r="E17" s="235">
        <f>SUM(E12:E16)</f>
        <v>158.20000000000002</v>
      </c>
      <c r="F17" s="236">
        <f>SUM(F12:F16)</f>
        <v>9468671.8451457266</v>
      </c>
      <c r="G17" s="214"/>
      <c r="H17" s="224">
        <f t="shared" si="0"/>
        <v>59852.540108380061</v>
      </c>
      <c r="J17" s="251">
        <f>SUM(J12:J16)</f>
        <v>186</v>
      </c>
      <c r="K17" s="251">
        <f t="shared" ref="K17:L17" si="6">SUM(K12:K16)</f>
        <v>220</v>
      </c>
      <c r="L17" s="251">
        <f t="shared" si="6"/>
        <v>71</v>
      </c>
      <c r="N17" s="237">
        <f>SUM(N12:N16)</f>
        <v>3103388.4814045904</v>
      </c>
      <c r="O17" s="237">
        <f t="shared" ref="O17:Q17" si="7">SUM(O12:O16)</f>
        <v>4588343.1848723777</v>
      </c>
      <c r="P17" s="237">
        <f t="shared" si="7"/>
        <v>1776940.1788687576</v>
      </c>
      <c r="Q17" s="237">
        <f t="shared" si="7"/>
        <v>9468671.8451457266</v>
      </c>
      <c r="R17" s="230"/>
      <c r="S17" s="252">
        <f>SUM(S12:S16)</f>
        <v>0</v>
      </c>
      <c r="T17" s="252">
        <f>SUM(T12:T16)</f>
        <v>0</v>
      </c>
    </row>
    <row r="18" spans="2:20" ht="15.75">
      <c r="D18" s="222"/>
      <c r="G18" s="214"/>
      <c r="H18" s="224"/>
      <c r="R18" s="230"/>
      <c r="S18" s="252"/>
    </row>
    <row r="19" spans="2:20" ht="16.5" thickBot="1">
      <c r="B19" s="212" t="s">
        <v>1437</v>
      </c>
      <c r="D19" s="222"/>
      <c r="G19" s="214"/>
      <c r="H19" s="224"/>
      <c r="N19" s="208" t="s">
        <v>79</v>
      </c>
      <c r="O19" s="209"/>
      <c r="P19" s="209"/>
      <c r="R19" s="230"/>
      <c r="S19" s="252"/>
    </row>
    <row r="20" spans="2:20" ht="15.75">
      <c r="D20" s="222"/>
      <c r="G20" s="214"/>
      <c r="H20" s="224"/>
      <c r="N20" s="218">
        <v>40</v>
      </c>
      <c r="O20" s="219">
        <v>50</v>
      </c>
      <c r="P20" s="220">
        <v>60</v>
      </c>
      <c r="R20" s="230"/>
      <c r="S20" s="252"/>
    </row>
    <row r="21" spans="2:20" ht="16.5" thickBot="1">
      <c r="D21" s="222"/>
      <c r="G21" s="214"/>
      <c r="H21" s="224"/>
      <c r="N21" s="225"/>
      <c r="O21" s="226">
        <v>17254.632237462432</v>
      </c>
      <c r="P21" s="227"/>
      <c r="R21" s="230"/>
      <c r="S21" s="252"/>
    </row>
    <row r="22" spans="2:20" ht="15.75">
      <c r="D22" s="222"/>
      <c r="G22" s="214"/>
      <c r="H22" s="224"/>
      <c r="N22" s="223"/>
      <c r="O22" s="223"/>
      <c r="P22" s="223"/>
      <c r="R22" s="230"/>
      <c r="S22" s="252"/>
    </row>
    <row r="23" spans="2:20" ht="16.5" thickBot="1">
      <c r="D23" s="222"/>
      <c r="G23" s="214"/>
      <c r="H23" s="224"/>
      <c r="I23" s="286"/>
      <c r="J23" s="287"/>
      <c r="K23" s="288" t="s">
        <v>55</v>
      </c>
      <c r="L23" s="289"/>
      <c r="M23" s="287"/>
      <c r="Q23" s="230" t="s">
        <v>51</v>
      </c>
      <c r="R23" s="230"/>
      <c r="S23" s="230" t="s">
        <v>63</v>
      </c>
    </row>
    <row r="24" spans="2:20" ht="15.75">
      <c r="B24" s="215" t="s">
        <v>40</v>
      </c>
      <c r="C24" s="215" t="s">
        <v>58</v>
      </c>
      <c r="D24" s="215" t="s">
        <v>49</v>
      </c>
      <c r="E24" s="216" t="s">
        <v>41</v>
      </c>
      <c r="F24" s="216" t="s">
        <v>48</v>
      </c>
      <c r="G24" s="217"/>
      <c r="H24" s="216" t="s">
        <v>56</v>
      </c>
      <c r="I24" s="231"/>
      <c r="J24" s="217" t="s">
        <v>37</v>
      </c>
      <c r="K24" s="217" t="s">
        <v>38</v>
      </c>
      <c r="L24" s="217" t="s">
        <v>39</v>
      </c>
      <c r="M24" s="250"/>
      <c r="N24" s="217" t="s">
        <v>37</v>
      </c>
      <c r="O24" s="217" t="s">
        <v>38</v>
      </c>
      <c r="P24" s="217" t="s">
        <v>39</v>
      </c>
      <c r="Q24" s="217" t="s">
        <v>52</v>
      </c>
      <c r="R24" s="230"/>
      <c r="S24" s="217" t="s">
        <v>64</v>
      </c>
      <c r="T24" s="217" t="s">
        <v>61</v>
      </c>
    </row>
    <row r="25" spans="2:20" s="242" customFormat="1" ht="15.75">
      <c r="B25" s="242" t="s">
        <v>43</v>
      </c>
      <c r="C25" s="239" t="s">
        <v>27</v>
      </c>
      <c r="D25" s="239" t="s">
        <v>36</v>
      </c>
      <c r="E25" s="241">
        <v>10.09</v>
      </c>
      <c r="F25" s="224">
        <f>Q25</f>
        <v>603912.12831118517</v>
      </c>
      <c r="G25" s="214"/>
      <c r="H25" s="224">
        <f>F25/E25</f>
        <v>59852.539971376129</v>
      </c>
      <c r="I25" s="211"/>
      <c r="J25" s="253">
        <v>0</v>
      </c>
      <c r="K25" s="241">
        <v>35</v>
      </c>
      <c r="L25" s="253">
        <v>0</v>
      </c>
      <c r="N25" s="243">
        <f>J25*$N$8</f>
        <v>0</v>
      </c>
      <c r="O25" s="243">
        <f>O21*K25</f>
        <v>603912.12831118517</v>
      </c>
      <c r="P25" s="243">
        <f>L25*$P$8</f>
        <v>0</v>
      </c>
      <c r="Q25" s="243">
        <f>SUM(N25:P25)</f>
        <v>603912.12831118517</v>
      </c>
      <c r="R25" s="230"/>
      <c r="S25" s="254"/>
      <c r="T25" s="243"/>
    </row>
    <row r="26" spans="2:20" s="242" customFormat="1" ht="15.75">
      <c r="C26" s="239"/>
      <c r="D26" s="239"/>
      <c r="E26" s="241"/>
      <c r="F26" s="224"/>
      <c r="G26" s="214"/>
      <c r="H26" s="224"/>
      <c r="I26" s="211"/>
      <c r="J26" s="253"/>
      <c r="K26" s="241"/>
      <c r="L26" s="243"/>
      <c r="N26" s="243"/>
      <c r="O26" s="243"/>
      <c r="P26" s="243"/>
      <c r="Q26" s="243"/>
      <c r="R26" s="230"/>
      <c r="S26" s="254"/>
      <c r="T26" s="243"/>
    </row>
    <row r="27" spans="2:20" s="255" customFormat="1" ht="15.75">
      <c r="C27" s="256" t="s">
        <v>29</v>
      </c>
      <c r="D27" s="256" t="s">
        <v>50</v>
      </c>
      <c r="E27" s="257">
        <f>29.97-E25</f>
        <v>19.88</v>
      </c>
      <c r="F27" s="258">
        <f t="shared" ref="F27:F29" si="8">E27/E$36*F$36</f>
        <v>1189868.4963898999</v>
      </c>
      <c r="G27" s="214"/>
      <c r="H27" s="258">
        <f>F27/E27</f>
        <v>59852.540059854124</v>
      </c>
      <c r="I27" s="211"/>
      <c r="J27" s="259"/>
      <c r="Q27" s="259">
        <f>F27</f>
        <v>1189868.4963898999</v>
      </c>
      <c r="R27" s="230"/>
      <c r="S27" s="260">
        <f>$O$34*E27</f>
        <v>935274.48</v>
      </c>
      <c r="T27" s="259">
        <f>F27-S27</f>
        <v>254594.01638989989</v>
      </c>
    </row>
    <row r="28" spans="2:20" s="255" customFormat="1" ht="15.75">
      <c r="B28" s="255" t="s">
        <v>25</v>
      </c>
      <c r="C28" s="256" t="s">
        <v>24</v>
      </c>
      <c r="D28" s="256" t="s">
        <v>50</v>
      </c>
      <c r="E28" s="261">
        <v>5.1399999849330316</v>
      </c>
      <c r="F28" s="258">
        <f t="shared" si="8"/>
        <v>307642.05500585388</v>
      </c>
      <c r="G28" s="214"/>
      <c r="H28" s="258">
        <f>F28/E28</f>
        <v>59852.540059854124</v>
      </c>
      <c r="I28" s="211"/>
      <c r="Q28" s="259">
        <f t="shared" ref="Q28:Q29" si="9">F28</f>
        <v>307642.05500585388</v>
      </c>
      <c r="R28" s="230"/>
      <c r="S28" s="260">
        <f>$O$34*E28</f>
        <v>241816.43929115939</v>
      </c>
      <c r="T28" s="259">
        <f t="shared" ref="T28:T29" si="10">F28-S28</f>
        <v>65825.61571469449</v>
      </c>
    </row>
    <row r="29" spans="2:20" s="255" customFormat="1" ht="15.75">
      <c r="C29" s="256" t="s">
        <v>26</v>
      </c>
      <c r="D29" s="256" t="s">
        <v>50</v>
      </c>
      <c r="E29" s="261">
        <v>2.4400000150669694</v>
      </c>
      <c r="F29" s="258">
        <f t="shared" si="8"/>
        <v>146040.19864784044</v>
      </c>
      <c r="G29" s="214"/>
      <c r="H29" s="258">
        <f>F29/E29</f>
        <v>59852.540059854124</v>
      </c>
      <c r="I29" s="211"/>
      <c r="Q29" s="259">
        <f t="shared" si="9"/>
        <v>146040.19864784044</v>
      </c>
      <c r="R29" s="230"/>
      <c r="S29" s="260">
        <f>$O$34*E29</f>
        <v>114792.24070884065</v>
      </c>
      <c r="T29" s="262">
        <f t="shared" si="10"/>
        <v>31247.957938999796</v>
      </c>
    </row>
    <row r="30" spans="2:20" ht="15.75">
      <c r="D30" s="222"/>
      <c r="G30" s="214"/>
      <c r="R30" s="230"/>
      <c r="T30" s="263"/>
    </row>
    <row r="31" spans="2:20" ht="16.5" thickBot="1">
      <c r="D31" s="222" t="s">
        <v>36</v>
      </c>
      <c r="F31" s="229">
        <v>572106.56963749905</v>
      </c>
      <c r="G31" s="214"/>
      <c r="R31" s="230"/>
      <c r="S31" s="264" t="s">
        <v>60</v>
      </c>
      <c r="T31" s="265">
        <f>SUM(T25:T29)</f>
        <v>351667.59004359419</v>
      </c>
    </row>
    <row r="32" spans="2:20" ht="4.5" customHeight="1" thickTop="1">
      <c r="G32" s="214"/>
      <c r="R32" s="230"/>
    </row>
    <row r="33" spans="4:20" ht="16.5" thickBot="1">
      <c r="E33" s="266">
        <f>E8+E17+SUM(E25:E29)+E31</f>
        <v>196.03000000000003</v>
      </c>
      <c r="F33" s="267">
        <f>SUM(F17:F31)+F8</f>
        <v>12304999.999999996</v>
      </c>
      <c r="G33" s="214"/>
      <c r="R33" s="230"/>
      <c r="S33" s="233"/>
    </row>
    <row r="34" spans="4:20" ht="17.25" thickTop="1" thickBot="1">
      <c r="G34" s="214"/>
      <c r="J34" s="210"/>
      <c r="K34" s="210"/>
      <c r="L34" s="268"/>
      <c r="M34" s="210"/>
      <c r="N34" s="269" t="s">
        <v>1438</v>
      </c>
      <c r="O34" s="270">
        <v>47046</v>
      </c>
      <c r="P34" s="210"/>
      <c r="Q34" s="210"/>
      <c r="R34" s="230"/>
      <c r="S34" s="264" t="s">
        <v>1433</v>
      </c>
      <c r="T34" s="271">
        <f>'S2014 A2M TrueUp Analysis'!G19</f>
        <v>201351.55125743453</v>
      </c>
    </row>
    <row r="35" spans="4:20" ht="16.5" thickBot="1">
      <c r="F35" s="214" t="s">
        <v>54</v>
      </c>
      <c r="G35" s="214"/>
      <c r="H35" s="272" t="s">
        <v>48</v>
      </c>
      <c r="J35" s="210"/>
      <c r="K35" s="210"/>
      <c r="L35" s="268"/>
      <c r="M35" s="210"/>
      <c r="N35" s="210"/>
      <c r="O35" s="210"/>
      <c r="P35" s="210"/>
      <c r="Q35" s="210"/>
      <c r="R35" s="210"/>
      <c r="S35" s="273" t="s">
        <v>61</v>
      </c>
      <c r="T35" s="271">
        <f>T31+T34</f>
        <v>553019.14130102866</v>
      </c>
    </row>
    <row r="36" spans="4:20" ht="16.5" thickBot="1">
      <c r="D36" s="264" t="s">
        <v>53</v>
      </c>
      <c r="E36" s="230">
        <f>SUM(E27:E29)</f>
        <v>27.46</v>
      </c>
      <c r="F36" s="274">
        <f>F38-F8-F17-F31-F25</f>
        <v>1643550.7500435943</v>
      </c>
      <c r="G36" s="214"/>
      <c r="H36" s="275">
        <f>F36/E36</f>
        <v>59852.540059854124</v>
      </c>
      <c r="J36" s="229"/>
      <c r="K36" s="210"/>
      <c r="L36" s="276"/>
      <c r="M36" s="277"/>
      <c r="N36" s="278" t="s">
        <v>1439</v>
      </c>
      <c r="O36" s="279">
        <f>H36-O34</f>
        <v>12806.540059854124</v>
      </c>
      <c r="P36" s="280"/>
      <c r="Q36" s="280"/>
      <c r="R36" s="210"/>
      <c r="S36" s="229"/>
    </row>
    <row r="37" spans="4:20" ht="16.5" thickTop="1">
      <c r="G37" s="214"/>
      <c r="J37" s="210"/>
      <c r="K37" s="210"/>
      <c r="L37" s="210"/>
      <c r="M37" s="210"/>
      <c r="N37" s="210"/>
      <c r="O37" s="210"/>
      <c r="P37" s="210"/>
      <c r="Q37" s="210"/>
      <c r="R37" s="210"/>
      <c r="S37" s="210"/>
    </row>
    <row r="38" spans="4:20" ht="16.5" thickBot="1">
      <c r="F38" s="265">
        <v>12304999.999999996</v>
      </c>
      <c r="G38" s="214"/>
      <c r="H38" s="237"/>
      <c r="J38" s="210"/>
      <c r="K38" s="210"/>
      <c r="L38" s="210"/>
      <c r="M38" s="210"/>
      <c r="N38" s="210"/>
      <c r="O38" s="210"/>
      <c r="P38" s="210"/>
      <c r="Q38" s="210"/>
      <c r="R38" s="210"/>
      <c r="S38" s="210"/>
    </row>
    <row r="39" spans="4:20" ht="16.5" thickTop="1">
      <c r="G39" s="214"/>
      <c r="J39" s="210"/>
      <c r="K39" s="210"/>
      <c r="L39" s="210"/>
      <c r="M39" s="210"/>
      <c r="N39" s="210"/>
      <c r="O39" s="210"/>
      <c r="P39" s="210"/>
      <c r="Q39" s="210"/>
      <c r="R39" s="210"/>
      <c r="S39" s="210"/>
    </row>
    <row r="40" spans="4:20" ht="16.5" thickBot="1">
      <c r="E40" s="281"/>
      <c r="F40" s="282"/>
      <c r="G40" s="269" t="s">
        <v>62</v>
      </c>
      <c r="H40" s="283">
        <f>'2015 Series Calculations'!M34</f>
        <v>65811.041663257391</v>
      </c>
    </row>
    <row r="41" spans="4:20" ht="16.5" thickTop="1">
      <c r="G41" s="214"/>
    </row>
    <row r="42" spans="4:20" ht="15.75">
      <c r="G42" s="214"/>
      <c r="H42" s="284"/>
    </row>
    <row r="44" spans="4:20" ht="15.75">
      <c r="H44" s="280"/>
    </row>
  </sheetData>
  <printOptions horizontalCentered="1"/>
  <pageMargins left="0.25" right="0.25" top="1.25" bottom="1.25" header="0.75" footer="0.75"/>
  <pageSetup paperSize="5" scale="66" orientation="landscape" r:id="rId1"/>
  <headerFooter>
    <oddHeader>&amp;C&amp;"Arial,Bold"&amp;28&amp;A</oddHeader>
  </headerFooter>
  <drawing r:id="rId2"/>
  <legacyDrawing r:id="rId3"/>
</worksheet>
</file>

<file path=xl/worksheets/sheet2.xml><?xml version="1.0" encoding="utf-8"?>
<worksheet xmlns="http://schemas.openxmlformats.org/spreadsheetml/2006/main" xmlns:r="http://schemas.openxmlformats.org/officeDocument/2006/relationships">
  <dimension ref="B2:N38"/>
  <sheetViews>
    <sheetView view="pageBreakPreview" zoomScaleNormal="100" zoomScaleSheetLayoutView="100" workbookViewId="0"/>
  </sheetViews>
  <sheetFormatPr defaultRowHeight="15"/>
  <cols>
    <col min="1" max="1" width="2.7109375" customWidth="1"/>
    <col min="2" max="2" width="15" customWidth="1"/>
    <col min="4" max="4" width="14.28515625" customWidth="1"/>
    <col min="5" max="5" width="14.42578125" customWidth="1"/>
    <col min="6" max="6" width="12.5703125" customWidth="1"/>
    <col min="7" max="7" width="14" customWidth="1"/>
  </cols>
  <sheetData>
    <row r="2" spans="2:14" ht="18.75">
      <c r="B2" s="201" t="s">
        <v>1</v>
      </c>
      <c r="C2" s="202"/>
      <c r="D2" s="202"/>
      <c r="E2" s="202"/>
      <c r="F2" s="202"/>
      <c r="G2" s="202"/>
    </row>
    <row r="3" spans="2:14" ht="18.75">
      <c r="B3" s="201" t="s">
        <v>65</v>
      </c>
      <c r="C3" s="202"/>
      <c r="D3" s="202"/>
      <c r="E3" s="202"/>
      <c r="F3" s="202"/>
      <c r="G3" s="202"/>
    </row>
    <row r="4" spans="2:14" ht="18.75">
      <c r="B4" s="201" t="s">
        <v>1431</v>
      </c>
      <c r="C4" s="202"/>
      <c r="D4" s="202"/>
      <c r="E4" s="202"/>
      <c r="F4" s="202"/>
      <c r="G4" s="202"/>
    </row>
    <row r="6" spans="2:14">
      <c r="B6" s="14" t="s">
        <v>66</v>
      </c>
      <c r="C6" s="15" t="s">
        <v>41</v>
      </c>
      <c r="D6" s="16" t="s">
        <v>3</v>
      </c>
      <c r="E6" s="16" t="s">
        <v>67</v>
      </c>
      <c r="F6" s="16" t="s">
        <v>68</v>
      </c>
      <c r="G6" s="17" t="s">
        <v>56</v>
      </c>
      <c r="H6" s="18"/>
    </row>
    <row r="7" spans="2:14">
      <c r="B7" s="19" t="s">
        <v>69</v>
      </c>
      <c r="C7" s="4">
        <v>4.4000000000000004</v>
      </c>
      <c r="D7" s="20">
        <f>D9-D8</f>
        <v>28</v>
      </c>
      <c r="E7" s="21">
        <v>14584.069687765519</v>
      </c>
      <c r="F7" s="21">
        <f>E7*D7</f>
        <v>408353.95125743456</v>
      </c>
      <c r="G7" s="22">
        <f>F7/C7</f>
        <v>92807.716194871478</v>
      </c>
      <c r="H7" s="18"/>
    </row>
    <row r="8" spans="2:14">
      <c r="B8" s="19" t="s">
        <v>70</v>
      </c>
      <c r="C8" s="2">
        <v>7.78</v>
      </c>
      <c r="D8" s="23">
        <v>30</v>
      </c>
      <c r="E8" s="21">
        <v>14584.069687765519</v>
      </c>
      <c r="F8" s="24">
        <f>D8*E8</f>
        <v>437522.09063296556</v>
      </c>
      <c r="G8" s="25">
        <f>F8/C8</f>
        <v>56236.772574931303</v>
      </c>
      <c r="H8" s="26"/>
    </row>
    <row r="9" spans="2:14" ht="15.75" thickBot="1">
      <c r="B9" s="27"/>
      <c r="C9" s="28"/>
      <c r="D9" s="29">
        <v>58</v>
      </c>
      <c r="E9" s="27"/>
      <c r="F9" s="30">
        <f>F7+F8</f>
        <v>845876.04189040011</v>
      </c>
      <c r="G9" s="18"/>
      <c r="H9" s="18"/>
    </row>
    <row r="10" spans="2:14" ht="15.75" thickBot="1">
      <c r="B10" s="190" t="s">
        <v>1434</v>
      </c>
      <c r="C10" s="31"/>
      <c r="D10" s="27"/>
      <c r="E10" s="27"/>
      <c r="F10" s="27"/>
      <c r="G10" s="27"/>
      <c r="H10" s="27"/>
      <c r="I10" s="28"/>
      <c r="J10" s="27"/>
      <c r="K10" s="27"/>
      <c r="L10" s="27"/>
      <c r="M10" s="18"/>
      <c r="N10" s="18"/>
    </row>
    <row r="11" spans="2:14">
      <c r="B11" s="32" t="s">
        <v>71</v>
      </c>
      <c r="C11" s="31"/>
      <c r="D11" s="27"/>
      <c r="E11" s="27"/>
      <c r="F11" s="27"/>
      <c r="G11" s="27"/>
      <c r="H11" s="27"/>
      <c r="I11" s="28"/>
      <c r="J11" s="27"/>
      <c r="K11" s="27"/>
      <c r="L11" s="27"/>
      <c r="M11" s="18"/>
      <c r="N11" s="18"/>
    </row>
    <row r="12" spans="2:14">
      <c r="B12" s="32" t="s">
        <v>1441</v>
      </c>
      <c r="C12" s="31"/>
      <c r="D12" s="27"/>
      <c r="E12" s="27"/>
      <c r="F12" s="27"/>
      <c r="G12" s="27"/>
      <c r="H12" s="27"/>
      <c r="I12" s="28"/>
      <c r="J12" s="27"/>
      <c r="K12" s="27"/>
      <c r="L12" s="27"/>
      <c r="M12" s="18"/>
      <c r="N12" s="18"/>
    </row>
    <row r="13" spans="2:14" ht="15.75" thickBot="1">
      <c r="B13" s="33"/>
      <c r="C13" s="31"/>
      <c r="D13" s="27"/>
      <c r="E13" s="27"/>
      <c r="F13" s="27"/>
      <c r="G13" s="27"/>
      <c r="H13" s="27"/>
      <c r="I13" s="28"/>
      <c r="J13" s="27"/>
      <c r="K13" s="27"/>
      <c r="L13" s="27"/>
      <c r="M13" s="18"/>
      <c r="N13" s="18"/>
    </row>
    <row r="14" spans="2:14" ht="15.75" thickBot="1">
      <c r="B14" s="34" t="s">
        <v>1435</v>
      </c>
      <c r="C14" s="31"/>
      <c r="D14" s="27"/>
      <c r="E14" s="27"/>
      <c r="F14" s="27"/>
      <c r="G14" s="27"/>
      <c r="H14" s="27"/>
      <c r="I14" s="28"/>
      <c r="J14" s="27"/>
      <c r="K14" s="27"/>
      <c r="L14" s="27"/>
      <c r="M14" s="18"/>
      <c r="N14" s="18"/>
    </row>
    <row r="15" spans="2:14">
      <c r="B15" s="35" t="s">
        <v>72</v>
      </c>
      <c r="C15" s="28"/>
      <c r="E15" s="36"/>
      <c r="F15" s="27"/>
      <c r="G15" s="18"/>
      <c r="N15" s="18"/>
    </row>
    <row r="16" spans="2:14" ht="5.25" customHeight="1">
      <c r="B16" s="35"/>
      <c r="C16" s="28"/>
      <c r="E16" s="36"/>
      <c r="F16" s="27"/>
      <c r="G16" s="18"/>
      <c r="N16" s="18"/>
    </row>
    <row r="17" spans="2:14">
      <c r="B17" s="35"/>
      <c r="C17" s="28"/>
      <c r="D17" s="36" t="s">
        <v>73</v>
      </c>
      <c r="E17" s="36" t="s">
        <v>74</v>
      </c>
      <c r="F17" s="27"/>
      <c r="G17" s="18"/>
      <c r="N17" s="18"/>
    </row>
    <row r="18" spans="2:14">
      <c r="B18" s="14" t="s">
        <v>66</v>
      </c>
      <c r="C18" s="15" t="s">
        <v>41</v>
      </c>
      <c r="D18" s="36" t="s">
        <v>56</v>
      </c>
      <c r="E18" s="36" t="s">
        <v>75</v>
      </c>
      <c r="F18" s="36" t="s">
        <v>76</v>
      </c>
      <c r="G18" s="13" t="s">
        <v>77</v>
      </c>
      <c r="N18" s="18"/>
    </row>
    <row r="19" spans="2:14">
      <c r="B19" s="19" t="s">
        <v>69</v>
      </c>
      <c r="C19" s="4">
        <v>4.4000000000000004</v>
      </c>
      <c r="D19" s="205">
        <f>'S2015 True-Up Analysis'!O34</f>
        <v>47046</v>
      </c>
      <c r="E19" s="37">
        <f>C19*D19</f>
        <v>207002.40000000002</v>
      </c>
      <c r="F19" s="37">
        <f>F7</f>
        <v>408353.95125743456</v>
      </c>
      <c r="G19" s="38">
        <f>F19-E19</f>
        <v>201351.55125743453</v>
      </c>
      <c r="N19" s="18"/>
    </row>
    <row r="21" spans="2:14" s="41" customFormat="1">
      <c r="F21" s="204" t="s">
        <v>1440</v>
      </c>
      <c r="G21" s="49">
        <f>G7-D19</f>
        <v>45761.716194871478</v>
      </c>
    </row>
    <row r="22" spans="2:14" s="6" customFormat="1">
      <c r="B22" s="40"/>
    </row>
    <row r="23" spans="2:14" s="6" customFormat="1">
      <c r="B23" s="40"/>
      <c r="E23" s="36"/>
      <c r="G23" s="9"/>
    </row>
    <row r="24" spans="2:14" s="6" customFormat="1">
      <c r="B24" s="42"/>
      <c r="C24" s="43"/>
      <c r="D24" s="10"/>
      <c r="E24" s="44"/>
      <c r="F24" s="17"/>
      <c r="G24" s="10"/>
      <c r="H24" s="8"/>
    </row>
    <row r="25" spans="2:14" s="6" customFormat="1">
      <c r="B25" s="45"/>
      <c r="C25" s="2"/>
      <c r="D25" s="39"/>
      <c r="E25" s="46"/>
      <c r="F25" s="46"/>
      <c r="G25" s="46"/>
      <c r="H25" s="8"/>
    </row>
    <row r="26" spans="2:14" s="6" customFormat="1">
      <c r="B26" s="8"/>
      <c r="C26" s="8"/>
      <c r="D26" s="8"/>
      <c r="E26" s="46"/>
      <c r="F26" s="46"/>
      <c r="G26" s="46"/>
      <c r="H26" s="47"/>
    </row>
    <row r="27" spans="2:14" s="6" customFormat="1">
      <c r="B27" s="8"/>
      <c r="C27" s="48"/>
      <c r="D27" s="8"/>
      <c r="E27" s="8"/>
      <c r="F27" s="8"/>
      <c r="G27" s="49"/>
      <c r="H27" s="41"/>
    </row>
    <row r="28" spans="2:14" s="6" customFormat="1">
      <c r="B28" s="50"/>
      <c r="C28" s="8"/>
      <c r="D28" s="8"/>
      <c r="E28" s="8"/>
      <c r="F28" s="8"/>
      <c r="G28" s="8"/>
      <c r="H28" s="8"/>
    </row>
    <row r="29" spans="2:14" s="6" customFormat="1">
      <c r="B29" s="48"/>
      <c r="C29" s="8"/>
      <c r="D29" s="8"/>
      <c r="E29" s="8"/>
      <c r="F29" s="8"/>
      <c r="G29" s="8"/>
      <c r="H29" s="8"/>
    </row>
    <row r="30" spans="2:14" s="6" customFormat="1">
      <c r="B30" s="8"/>
      <c r="C30" s="8"/>
      <c r="D30" s="8"/>
      <c r="E30" s="8"/>
      <c r="F30" s="8"/>
      <c r="G30" s="8"/>
      <c r="H30" s="8"/>
    </row>
    <row r="31" spans="2:14" s="6" customFormat="1">
      <c r="B31" s="42"/>
      <c r="C31" s="43"/>
      <c r="D31" s="17"/>
      <c r="E31" s="17"/>
      <c r="F31" s="17"/>
      <c r="G31" s="17"/>
      <c r="H31" s="51"/>
    </row>
    <row r="32" spans="2:14" s="6" customFormat="1">
      <c r="B32" s="45"/>
      <c r="C32" s="2"/>
      <c r="D32" s="52"/>
      <c r="E32" s="53"/>
      <c r="F32" s="53"/>
      <c r="G32" s="54"/>
      <c r="H32" s="51"/>
    </row>
    <row r="33" spans="2:8" s="6" customFormat="1">
      <c r="B33" s="45"/>
      <c r="C33" s="2"/>
      <c r="D33" s="52"/>
      <c r="E33" s="53"/>
      <c r="F33" s="53"/>
      <c r="G33" s="54"/>
      <c r="H33" s="55"/>
    </row>
    <row r="34" spans="2:8" s="6" customFormat="1">
      <c r="B34" s="56"/>
      <c r="C34" s="57"/>
      <c r="D34" s="58"/>
      <c r="E34" s="56"/>
      <c r="F34" s="59"/>
      <c r="G34" s="51"/>
      <c r="H34" s="51"/>
    </row>
    <row r="35" spans="2:8" s="6" customFormat="1">
      <c r="B35" s="8"/>
      <c r="C35" s="8"/>
      <c r="D35" s="8"/>
      <c r="E35" s="8"/>
      <c r="F35" s="8"/>
      <c r="G35" s="8"/>
      <c r="H35" s="8"/>
    </row>
    <row r="36" spans="2:8" s="6" customFormat="1"/>
    <row r="37" spans="2:8" s="6" customFormat="1"/>
    <row r="38" spans="2:8" s="6" customFormat="1"/>
  </sheetData>
  <printOptions horizontalCentered="1"/>
  <pageMargins left="0.7" right="0.7" top="1.5" bottom="1.5" header="0.75" footer="0.75"/>
  <pageSetup orientation="landscape" horizontalDpi="300" verticalDpi="300" r:id="rId1"/>
  <headerFooter>
    <oddHeader>&amp;C&amp;"Arial,Bold"&amp;22&amp;A</oddHeader>
  </headerFooter>
</worksheet>
</file>

<file path=xl/worksheets/sheet3.xml><?xml version="1.0" encoding="utf-8"?>
<worksheet xmlns="http://schemas.openxmlformats.org/spreadsheetml/2006/main" xmlns:r="http://schemas.openxmlformats.org/officeDocument/2006/relationships">
  <sheetPr>
    <tabColor theme="0" tint="-0.499984740745262"/>
    <pageSetUpPr fitToPage="1"/>
  </sheetPr>
  <dimension ref="B2:T34"/>
  <sheetViews>
    <sheetView view="pageBreakPreview" zoomScaleNormal="100" zoomScaleSheetLayoutView="100" workbookViewId="0">
      <pane xSplit="2" ySplit="12" topLeftCell="C13" activePane="bottomRight" state="frozen"/>
      <selection activeCell="D18" sqref="D18"/>
      <selection pane="topRight" activeCell="D18" sqref="D18"/>
      <selection pane="bottomLeft" activeCell="D18" sqref="D18"/>
      <selection pane="bottomRight"/>
    </sheetView>
  </sheetViews>
  <sheetFormatPr defaultColWidth="10.140625" defaultRowHeight="12.75"/>
  <cols>
    <col min="1" max="1" width="2.7109375" style="139" customWidth="1"/>
    <col min="2" max="2" width="27" style="139" customWidth="1"/>
    <col min="3" max="3" width="23.28515625" style="139" customWidth="1"/>
    <col min="4" max="4" width="8.5703125" style="139" bestFit="1" customWidth="1"/>
    <col min="5" max="5" width="7.85546875" style="139" customWidth="1"/>
    <col min="6" max="6" width="14" style="139" bestFit="1" customWidth="1"/>
    <col min="7" max="7" width="8.5703125" style="139" customWidth="1"/>
    <col min="8" max="8" width="14" style="139" bestFit="1" customWidth="1"/>
    <col min="9" max="9" width="12.7109375" style="139" customWidth="1"/>
    <col min="10" max="10" width="15.7109375" style="139" customWidth="1"/>
    <col min="11" max="11" width="15.85546875" style="139" hidden="1" customWidth="1"/>
    <col min="12" max="13" width="15" style="139" hidden="1" customWidth="1"/>
    <col min="14" max="14" width="2.140625" style="139" hidden="1" customWidth="1"/>
    <col min="15" max="18" width="16.85546875" style="139" hidden="1" customWidth="1"/>
    <col min="19" max="19" width="16.85546875" style="139" customWidth="1"/>
    <col min="20" max="20" width="16.85546875" style="140" customWidth="1"/>
    <col min="21" max="16384" width="10.140625" style="139"/>
  </cols>
  <sheetData>
    <row r="2" spans="2:20">
      <c r="B2" s="138" t="s">
        <v>0</v>
      </c>
      <c r="C2" s="138"/>
      <c r="D2" s="138"/>
      <c r="E2" s="138"/>
      <c r="F2" s="138"/>
      <c r="G2" s="138"/>
      <c r="H2" s="138"/>
      <c r="I2" s="138"/>
      <c r="K2" s="138"/>
      <c r="L2" s="138"/>
      <c r="M2" s="138"/>
    </row>
    <row r="4" spans="2:20">
      <c r="B4" s="199" t="s">
        <v>1</v>
      </c>
      <c r="C4" s="141"/>
      <c r="D4" s="141"/>
      <c r="E4" s="141"/>
      <c r="F4" s="141"/>
      <c r="G4" s="141"/>
      <c r="H4" s="141"/>
      <c r="I4" s="141"/>
      <c r="K4" s="141"/>
      <c r="L4" s="141"/>
      <c r="M4" s="141"/>
      <c r="P4" s="138" t="str">
        <f>P12</f>
        <v>Par O/S</v>
      </c>
      <c r="R4" s="138" t="str">
        <f>R12</f>
        <v>Par O/S</v>
      </c>
      <c r="T4" s="142" t="str">
        <f>T12</f>
        <v>Par O/S</v>
      </c>
    </row>
    <row r="5" spans="2:20">
      <c r="C5" s="143"/>
      <c r="D5" s="143"/>
      <c r="E5" s="143"/>
      <c r="F5" s="144"/>
      <c r="G5" s="144"/>
      <c r="H5" s="144"/>
      <c r="I5" s="144"/>
      <c r="K5" s="145"/>
      <c r="L5" s="145"/>
      <c r="P5" s="138">
        <f>P11</f>
        <v>2016</v>
      </c>
      <c r="R5" s="138">
        <f>R11</f>
        <v>2017</v>
      </c>
      <c r="S5" s="146"/>
      <c r="T5" s="142">
        <f>T11</f>
        <v>2018</v>
      </c>
    </row>
    <row r="6" spans="2:20" s="151" customFormat="1">
      <c r="B6" s="147" t="s">
        <v>2</v>
      </c>
      <c r="C6" s="148" t="s">
        <v>3</v>
      </c>
      <c r="D6" s="149"/>
      <c r="E6" s="149"/>
      <c r="F6" s="150"/>
      <c r="G6" s="150"/>
      <c r="H6" s="150"/>
      <c r="I6" s="150"/>
      <c r="K6" s="152"/>
      <c r="L6" s="152"/>
      <c r="P6" s="153" t="s">
        <v>4</v>
      </c>
      <c r="R6" s="153" t="s">
        <v>4</v>
      </c>
      <c r="T6" s="154" t="s">
        <v>4</v>
      </c>
    </row>
    <row r="7" spans="2:20">
      <c r="B7" s="155">
        <v>40</v>
      </c>
      <c r="C7" s="141">
        <f>F16</f>
        <v>186</v>
      </c>
      <c r="D7" s="143"/>
      <c r="E7" s="143"/>
      <c r="F7" s="144"/>
      <c r="G7" s="144"/>
      <c r="H7" s="144"/>
      <c r="I7" s="144"/>
      <c r="K7" s="145"/>
      <c r="L7" s="145"/>
      <c r="P7" s="146">
        <f>P16/$C$7</f>
        <v>17817.097099988343</v>
      </c>
      <c r="R7" s="146">
        <f>R16/$C$7</f>
        <v>17261.160280277902</v>
      </c>
      <c r="T7" s="156">
        <f>T16/$C$7</f>
        <v>16684.884308626832</v>
      </c>
    </row>
    <row r="8" spans="2:20">
      <c r="B8" s="155">
        <v>50</v>
      </c>
      <c r="C8" s="141">
        <f t="shared" ref="C8:C9" si="0">F17</f>
        <v>220</v>
      </c>
      <c r="D8" s="143"/>
      <c r="E8" s="143"/>
      <c r="F8" s="144"/>
      <c r="G8" s="144"/>
      <c r="H8" s="144"/>
      <c r="I8" s="144"/>
      <c r="K8" s="145"/>
      <c r="L8" s="145"/>
      <c r="P8" s="146">
        <f>P17/$C$8</f>
        <v>22271.371374985429</v>
      </c>
      <c r="R8" s="146">
        <f>R17/$C$8</f>
        <v>21576.450350347372</v>
      </c>
      <c r="T8" s="156">
        <f>T17/$C$8</f>
        <v>20856.105385783536</v>
      </c>
    </row>
    <row r="9" spans="2:20">
      <c r="B9" s="155">
        <v>60</v>
      </c>
      <c r="C9" s="141">
        <f t="shared" si="0"/>
        <v>71</v>
      </c>
      <c r="D9" s="143"/>
      <c r="E9" s="143"/>
      <c r="F9" s="144"/>
      <c r="G9" s="144"/>
      <c r="H9" s="144"/>
      <c r="I9" s="144"/>
      <c r="K9" s="145"/>
      <c r="L9" s="145"/>
      <c r="P9" s="146">
        <f>P18/$C$9</f>
        <v>26725.645649982514</v>
      </c>
      <c r="R9" s="146">
        <f>R18/$C$9</f>
        <v>25891.740420416849</v>
      </c>
      <c r="T9" s="156">
        <f>T18/$C$9</f>
        <v>25027.326462940247</v>
      </c>
    </row>
    <row r="10" spans="2:20">
      <c r="B10" s="155"/>
      <c r="C10" s="141"/>
      <c r="D10" s="143"/>
      <c r="E10" s="143"/>
      <c r="F10" s="144"/>
      <c r="G10" s="144"/>
      <c r="H10" s="144"/>
      <c r="I10" s="144"/>
      <c r="K10" s="145"/>
      <c r="L10" s="145"/>
    </row>
    <row r="11" spans="2:20">
      <c r="C11" s="144"/>
      <c r="D11" s="144"/>
      <c r="E11" s="144"/>
      <c r="F11" s="144"/>
      <c r="G11" s="144"/>
      <c r="H11" s="144"/>
      <c r="I11" s="144"/>
      <c r="K11" s="157" t="s">
        <v>5</v>
      </c>
      <c r="L11" s="157"/>
      <c r="M11" s="138"/>
      <c r="O11" s="158">
        <v>42491</v>
      </c>
      <c r="P11" s="138">
        <v>2016</v>
      </c>
      <c r="Q11" s="158">
        <v>42856</v>
      </c>
      <c r="R11" s="138">
        <v>2017</v>
      </c>
      <c r="S11" s="158">
        <f>Q11+365</f>
        <v>43221</v>
      </c>
      <c r="T11" s="142">
        <f>R11+1</f>
        <v>2018</v>
      </c>
    </row>
    <row r="12" spans="2:20">
      <c r="C12" s="147" t="s">
        <v>6</v>
      </c>
      <c r="D12" s="147" t="s">
        <v>7</v>
      </c>
      <c r="E12" s="147" t="s">
        <v>2</v>
      </c>
      <c r="F12" s="159" t="s">
        <v>3</v>
      </c>
      <c r="G12" s="159"/>
      <c r="H12" s="159"/>
      <c r="I12" s="159"/>
      <c r="J12" s="160" t="s">
        <v>8</v>
      </c>
      <c r="K12" s="161" t="s">
        <v>9</v>
      </c>
      <c r="L12" s="161" t="s">
        <v>10</v>
      </c>
      <c r="M12" s="160" t="s">
        <v>11</v>
      </c>
      <c r="O12" s="160" t="s">
        <v>12</v>
      </c>
      <c r="P12" s="160" t="s">
        <v>13</v>
      </c>
      <c r="Q12" s="160" t="s">
        <v>12</v>
      </c>
      <c r="R12" s="160" t="s">
        <v>13</v>
      </c>
      <c r="S12" s="160" t="s">
        <v>12</v>
      </c>
      <c r="T12" s="162" t="s">
        <v>13</v>
      </c>
    </row>
    <row r="14" spans="2:20">
      <c r="B14" s="139" t="s">
        <v>14</v>
      </c>
      <c r="C14" s="139" t="s">
        <v>15</v>
      </c>
      <c r="D14" s="163">
        <v>0.28000000000000003</v>
      </c>
      <c r="I14" s="189" t="s">
        <v>16</v>
      </c>
      <c r="J14" s="146">
        <f>M14/M$32*J$32</f>
        <v>1449.0306047529637</v>
      </c>
      <c r="K14" s="146">
        <v>18828.86</v>
      </c>
      <c r="L14" s="146">
        <f>K14/K$32*L$32</f>
        <v>18433.896576762068</v>
      </c>
      <c r="M14" s="146">
        <f>K14/K$32*M$32</f>
        <v>18427.086862474385</v>
      </c>
      <c r="O14" s="146">
        <f>M14/M$32*O$32</f>
        <v>531.15771443939468</v>
      </c>
      <c r="P14" s="146">
        <f>M14-O14</f>
        <v>17895.929148034989</v>
      </c>
      <c r="Q14" s="146">
        <f>O14/O$32*Q$32</f>
        <v>558.39657159013291</v>
      </c>
      <c r="R14" s="146">
        <f>P14-Q14</f>
        <v>17337.532576444857</v>
      </c>
      <c r="S14" s="146">
        <f>Q14/Q$32*S$32</f>
        <v>578.82571445318661</v>
      </c>
      <c r="T14" s="156">
        <f>R14-S14</f>
        <v>16758.706861991672</v>
      </c>
    </row>
    <row r="15" spans="2:20">
      <c r="G15" s="164" t="s">
        <v>17</v>
      </c>
      <c r="H15" s="164"/>
      <c r="I15" s="189" t="s">
        <v>4</v>
      </c>
      <c r="J15" s="146"/>
      <c r="K15" s="146"/>
      <c r="L15" s="146"/>
      <c r="M15" s="146"/>
      <c r="O15" s="146"/>
      <c r="P15" s="146"/>
      <c r="Q15" s="146">
        <f>O15/O$32*Q$32</f>
        <v>0</v>
      </c>
      <c r="R15" s="146"/>
      <c r="S15" s="146">
        <f>Q15/Q$32*S$32</f>
        <v>0</v>
      </c>
      <c r="T15" s="156"/>
    </row>
    <row r="16" spans="2:20">
      <c r="B16" s="139" t="s">
        <v>18</v>
      </c>
      <c r="C16" s="139" t="s">
        <v>19</v>
      </c>
      <c r="D16" s="163">
        <v>80.72</v>
      </c>
      <c r="E16" s="165">
        <v>40</v>
      </c>
      <c r="F16" s="165">
        <v>186</v>
      </c>
      <c r="G16" s="166">
        <f>F16*E16</f>
        <v>7440</v>
      </c>
      <c r="H16" s="167">
        <f>G16/G$19</f>
        <v>0.32775330396475771</v>
      </c>
      <c r="I16" s="146">
        <f>J16/F16</f>
        <v>1442.6475860613923</v>
      </c>
      <c r="J16" s="146">
        <f>$H16*J$19</f>
        <v>268332.45100741897</v>
      </c>
      <c r="K16" s="146">
        <f>$H16*K$19</f>
        <v>3486740.8161726873</v>
      </c>
      <c r="L16" s="146">
        <f>$H16*L$19</f>
        <v>3413601.2268030182</v>
      </c>
      <c r="M16" s="146">
        <f>$H16*M$19</f>
        <v>3412340.1993826991</v>
      </c>
      <c r="O16" s="146">
        <f>$H16*O$19</f>
        <v>98360.138784867144</v>
      </c>
      <c r="P16" s="146">
        <f>$H16*P$19</f>
        <v>3313980.0605978318</v>
      </c>
      <c r="Q16" s="146">
        <f>O16/O$32*Q$32</f>
        <v>103404.24846614238</v>
      </c>
      <c r="R16" s="146">
        <f>P16-Q16</f>
        <v>3210575.8121316894</v>
      </c>
      <c r="S16" s="146">
        <f>Q16/Q$32*S$32</f>
        <v>107187.33072709882</v>
      </c>
      <c r="T16" s="156">
        <f>R16-S16</f>
        <v>3103388.4814045904</v>
      </c>
    </row>
    <row r="17" spans="2:20">
      <c r="B17" s="139" t="s">
        <v>20</v>
      </c>
      <c r="D17" s="163">
        <v>27.25</v>
      </c>
      <c r="E17" s="165">
        <v>50</v>
      </c>
      <c r="F17" s="165">
        <v>220</v>
      </c>
      <c r="G17" s="166">
        <f>F17*E17</f>
        <v>11000</v>
      </c>
      <c r="H17" s="167">
        <f>G17/G$19</f>
        <v>0.48458149779735682</v>
      </c>
      <c r="I17" s="146">
        <f>J17/F17</f>
        <v>1803.3094825767405</v>
      </c>
      <c r="J17" s="146">
        <f t="shared" ref="J17:P18" si="1">$H17*J$19</f>
        <v>396728.08616688289</v>
      </c>
      <c r="K17" s="146">
        <f t="shared" si="1"/>
        <v>5155127.5507929521</v>
      </c>
      <c r="L17" s="146">
        <f t="shared" si="1"/>
        <v>5046991.0611334946</v>
      </c>
      <c r="M17" s="146">
        <f t="shared" si="1"/>
        <v>5045126.6388722695</v>
      </c>
      <c r="O17" s="146">
        <f t="shared" si="1"/>
        <v>145424.93637547561</v>
      </c>
      <c r="P17" s="146">
        <f t="shared" si="1"/>
        <v>4899701.7024967941</v>
      </c>
      <c r="Q17" s="146">
        <f>O17/O$32*Q$32</f>
        <v>152882.6254203718</v>
      </c>
      <c r="R17" s="146">
        <f t="shared" ref="R17:R18" si="2">P17-Q17</f>
        <v>4746819.0770764221</v>
      </c>
      <c r="S17" s="146">
        <f>Q17/Q$32*S$32</f>
        <v>158475.89220404395</v>
      </c>
      <c r="T17" s="156">
        <f t="shared" ref="T17:T18" si="3">R17-S17</f>
        <v>4588343.1848723777</v>
      </c>
    </row>
    <row r="18" spans="2:20">
      <c r="B18" s="139" t="s">
        <v>21</v>
      </c>
      <c r="D18" s="163">
        <v>23.89</v>
      </c>
      <c r="E18" s="165">
        <v>60</v>
      </c>
      <c r="F18" s="168">
        <v>71</v>
      </c>
      <c r="G18" s="169">
        <f>F18*E18</f>
        <v>4260</v>
      </c>
      <c r="H18" s="167">
        <f>G18/G$19</f>
        <v>0.18766519823788547</v>
      </c>
      <c r="I18" s="146">
        <f>J18/F18</f>
        <v>2163.9713790920887</v>
      </c>
      <c r="J18" s="170">
        <f t="shared" si="1"/>
        <v>153641.96791553829</v>
      </c>
      <c r="K18" s="170">
        <f t="shared" si="1"/>
        <v>1996440.3060343612</v>
      </c>
      <c r="L18" s="170">
        <f t="shared" si="1"/>
        <v>1954561.9927662443</v>
      </c>
      <c r="M18" s="170">
        <f t="shared" si="1"/>
        <v>1953839.9528723517</v>
      </c>
      <c r="O18" s="170">
        <f t="shared" si="1"/>
        <v>56319.111723593291</v>
      </c>
      <c r="P18" s="170">
        <f t="shared" si="1"/>
        <v>1897520.8411487585</v>
      </c>
      <c r="Q18" s="170">
        <f>O18/O$32*Q$32</f>
        <v>59207.271299162174</v>
      </c>
      <c r="R18" s="170">
        <f t="shared" si="2"/>
        <v>1838313.5698495964</v>
      </c>
      <c r="S18" s="170">
        <f>Q18/Q$32*S$32</f>
        <v>61373.390980838842</v>
      </c>
      <c r="T18" s="171">
        <f t="shared" si="3"/>
        <v>1776940.1788687576</v>
      </c>
    </row>
    <row r="19" spans="2:20">
      <c r="B19" s="139" t="s">
        <v>22</v>
      </c>
      <c r="D19" s="172">
        <v>26.34</v>
      </c>
      <c r="E19" s="173"/>
      <c r="F19" s="174">
        <v>477</v>
      </c>
      <c r="G19" s="175">
        <f>SUM(G16:G18)</f>
        <v>22700</v>
      </c>
      <c r="H19" s="173"/>
      <c r="I19" s="173"/>
      <c r="J19" s="146">
        <v>818702.50508984015</v>
      </c>
      <c r="K19" s="146">
        <v>10638308.673</v>
      </c>
      <c r="L19" s="146">
        <v>10415154.280702757</v>
      </c>
      <c r="M19" s="146">
        <v>10411306.79112732</v>
      </c>
      <c r="O19" s="146">
        <v>300104.18688393605</v>
      </c>
      <c r="P19" s="146">
        <v>10111202.604243385</v>
      </c>
      <c r="Q19" s="146">
        <v>300104.18688393605</v>
      </c>
      <c r="R19" s="146">
        <f>SUM(R16:R18)</f>
        <v>9795708.4590577073</v>
      </c>
      <c r="S19" s="146">
        <v>300104.18688393605</v>
      </c>
      <c r="T19" s="156">
        <f>SUM(T16:T18)</f>
        <v>9468671.8451457247</v>
      </c>
    </row>
    <row r="20" spans="2:20">
      <c r="B20" s="176" t="s">
        <v>23</v>
      </c>
      <c r="C20" s="176"/>
      <c r="D20" s="177">
        <f>SUM(D16:D19)</f>
        <v>158.20000000000002</v>
      </c>
      <c r="E20" s="173"/>
      <c r="F20" s="174"/>
      <c r="G20" s="175"/>
      <c r="H20" s="173"/>
      <c r="I20" s="173"/>
      <c r="J20" s="146"/>
      <c r="K20" s="146"/>
      <c r="L20" s="146"/>
      <c r="M20" s="146"/>
      <c r="O20" s="146"/>
      <c r="P20" s="146"/>
      <c r="Q20" s="146"/>
      <c r="R20" s="146"/>
      <c r="S20" s="146"/>
      <c r="T20" s="156"/>
    </row>
    <row r="21" spans="2:20">
      <c r="J21" s="146"/>
      <c r="K21" s="146"/>
      <c r="L21" s="146"/>
      <c r="M21" s="146"/>
      <c r="O21" s="146"/>
      <c r="P21" s="146"/>
      <c r="Q21" s="146"/>
      <c r="R21" s="146"/>
      <c r="S21" s="146"/>
      <c r="T21" s="156"/>
    </row>
    <row r="22" spans="2:20" s="178" customFormat="1">
      <c r="B22" s="178" t="s">
        <v>24</v>
      </c>
      <c r="C22" s="178" t="s">
        <v>25</v>
      </c>
      <c r="D22" s="178">
        <v>7.58</v>
      </c>
      <c r="H22" s="179"/>
      <c r="J22" s="179">
        <f t="shared" ref="J22:J31" si="4">M22/M$32*J$32</f>
        <v>26600.068753032418</v>
      </c>
      <c r="K22" s="179">
        <v>345644.163</v>
      </c>
      <c r="L22" s="179">
        <f t="shared" ref="L22:L31" si="5">K22/K$32*L$32</f>
        <v>338393.76112539426</v>
      </c>
      <c r="M22" s="179">
        <f t="shared" ref="M22:M31" si="6">K22/K$32*M$32</f>
        <v>338268.75419479748</v>
      </c>
      <c r="O22" s="179">
        <f t="shared" ref="O22:O31" si="7">M22/M$32*O$32</f>
        <v>9750.540586546269</v>
      </c>
      <c r="P22" s="179">
        <f t="shared" ref="P22:P31" si="8">M22-O22</f>
        <v>328518.21360825119</v>
      </c>
      <c r="Q22" s="179">
        <f t="shared" ref="Q22:Q31" si="9">O22/O$32*Q$32</f>
        <v>10250.568308933258</v>
      </c>
      <c r="R22" s="179">
        <f>P22-Q22</f>
        <v>318267.64529931796</v>
      </c>
      <c r="S22" s="179">
        <f t="shared" ref="S22:S31" si="10">Q22/Q$32*S$32</f>
        <v>10625.589100723499</v>
      </c>
      <c r="T22" s="179">
        <f>R22-S22</f>
        <v>307642.05619859445</v>
      </c>
    </row>
    <row r="23" spans="2:20" s="178" customFormat="1">
      <c r="B23" s="178" t="s">
        <v>26</v>
      </c>
      <c r="C23" s="178" t="s">
        <v>25</v>
      </c>
      <c r="H23" s="179"/>
      <c r="J23" s="179">
        <f t="shared" si="4"/>
        <v>12627.270106699651</v>
      </c>
      <c r="K23" s="179">
        <v>164080.10999999999</v>
      </c>
      <c r="L23" s="179">
        <f t="shared" si="5"/>
        <v>160638.28495425338</v>
      </c>
      <c r="M23" s="179">
        <f t="shared" si="6"/>
        <v>160578.94314230132</v>
      </c>
      <c r="O23" s="179">
        <f t="shared" si="7"/>
        <v>4628.6613322614567</v>
      </c>
      <c r="P23" s="179">
        <f t="shared" si="8"/>
        <v>155950.28181003986</v>
      </c>
      <c r="Q23" s="179">
        <f t="shared" si="9"/>
        <v>4866.0285800697366</v>
      </c>
      <c r="R23" s="179">
        <f t="shared" ref="R23:R31" si="11">P23-Q23</f>
        <v>151084.25322997011</v>
      </c>
      <c r="S23" s="179">
        <f t="shared" si="10"/>
        <v>5044.0540159259463</v>
      </c>
      <c r="T23" s="179">
        <f t="shared" ref="T23:T31" si="12">R23-S23</f>
        <v>146040.19921404417</v>
      </c>
    </row>
    <row r="24" spans="2:20" s="140" customFormat="1">
      <c r="B24" s="140" t="s">
        <v>27</v>
      </c>
      <c r="C24" s="140" t="s">
        <v>28</v>
      </c>
      <c r="D24" s="140">
        <v>29.97</v>
      </c>
      <c r="F24" s="156"/>
      <c r="G24" s="156"/>
      <c r="H24" s="156"/>
      <c r="J24" s="156">
        <f t="shared" si="4"/>
        <v>77264.401623368161</v>
      </c>
      <c r="K24" s="156">
        <v>1003981.97</v>
      </c>
      <c r="L24" s="156">
        <f t="shared" si="5"/>
        <v>982921.95066051988</v>
      </c>
      <c r="M24" s="156">
        <f t="shared" si="6"/>
        <v>982558.84687379643</v>
      </c>
      <c r="O24" s="156">
        <f t="shared" si="7"/>
        <v>28322.095364433157</v>
      </c>
      <c r="P24" s="156">
        <f t="shared" si="8"/>
        <v>954236.7515093633</v>
      </c>
      <c r="Q24" s="156">
        <f t="shared" si="9"/>
        <v>29774.510511327164</v>
      </c>
      <c r="R24" s="156">
        <f t="shared" si="11"/>
        <v>924462.24099803611</v>
      </c>
      <c r="S24" s="156">
        <f t="shared" si="10"/>
        <v>30863.821871497672</v>
      </c>
      <c r="T24" s="156">
        <f t="shared" si="12"/>
        <v>893598.41912653844</v>
      </c>
    </row>
    <row r="25" spans="2:20" s="140" customFormat="1">
      <c r="B25" s="140" t="s">
        <v>29</v>
      </c>
      <c r="C25" s="140" t="s">
        <v>28</v>
      </c>
      <c r="F25" s="156"/>
      <c r="G25" s="156"/>
      <c r="H25" s="156"/>
      <c r="J25" s="156">
        <f t="shared" si="4"/>
        <v>67483.443117336719</v>
      </c>
      <c r="K25" s="156">
        <v>876887.14</v>
      </c>
      <c r="L25" s="156">
        <f t="shared" si="5"/>
        <v>858493.1242917882</v>
      </c>
      <c r="M25" s="156">
        <f t="shared" si="6"/>
        <v>858175.98608554818</v>
      </c>
      <c r="O25" s="156">
        <f t="shared" si="7"/>
        <v>24736.78008672312</v>
      </c>
      <c r="P25" s="156">
        <f t="shared" si="8"/>
        <v>833439.20599882503</v>
      </c>
      <c r="Q25" s="156">
        <f t="shared" si="9"/>
        <v>26005.332911683279</v>
      </c>
      <c r="R25" s="156">
        <f t="shared" si="11"/>
        <v>807433.87308714178</v>
      </c>
      <c r="S25" s="156">
        <f t="shared" si="10"/>
        <v>26956.747530403398</v>
      </c>
      <c r="T25" s="156">
        <f t="shared" si="12"/>
        <v>780477.12555673835</v>
      </c>
    </row>
    <row r="26" spans="2:20" s="140" customFormat="1">
      <c r="B26" s="140" t="s">
        <v>29</v>
      </c>
      <c r="C26" s="140" t="s">
        <v>28</v>
      </c>
      <c r="J26" s="156">
        <f t="shared" si="4"/>
        <v>10350.221133996913</v>
      </c>
      <c r="K26" s="156">
        <v>134491.89000000001</v>
      </c>
      <c r="L26" s="156">
        <f t="shared" si="5"/>
        <v>131670.72200193006</v>
      </c>
      <c r="M26" s="156">
        <f t="shared" si="6"/>
        <v>131622.08117370622</v>
      </c>
      <c r="O26" s="156">
        <f t="shared" si="7"/>
        <v>3793.9846014593813</v>
      </c>
      <c r="P26" s="156">
        <f t="shared" si="8"/>
        <v>127828.09657224684</v>
      </c>
      <c r="Q26" s="156">
        <f t="shared" si="9"/>
        <v>3988.5479143547341</v>
      </c>
      <c r="R26" s="156">
        <f t="shared" si="11"/>
        <v>123839.54865789211</v>
      </c>
      <c r="S26" s="156">
        <f t="shared" si="10"/>
        <v>4134.4703990262487</v>
      </c>
      <c r="T26" s="156">
        <f t="shared" si="12"/>
        <v>119705.07825886586</v>
      </c>
    </row>
    <row r="27" spans="2:20" s="181" customFormat="1">
      <c r="B27" s="180" t="s">
        <v>30</v>
      </c>
      <c r="C27" s="181" t="s">
        <v>31</v>
      </c>
      <c r="D27" s="182"/>
      <c r="H27" s="183"/>
      <c r="I27" s="183"/>
      <c r="J27" s="183">
        <f t="shared" si="4"/>
        <v>19954.638085876726</v>
      </c>
      <c r="K27" s="183">
        <v>259292.72</v>
      </c>
      <c r="L27" s="183">
        <f t="shared" si="5"/>
        <v>253853.66844234464</v>
      </c>
      <c r="M27" s="183">
        <f t="shared" si="6"/>
        <v>253759.89169005709</v>
      </c>
      <c r="O27" s="183">
        <f t="shared" si="7"/>
        <v>7314.5866784273667</v>
      </c>
      <c r="P27" s="183">
        <f t="shared" si="8"/>
        <v>246445.30501162974</v>
      </c>
      <c r="Q27" s="183">
        <f t="shared" si="9"/>
        <v>7689.6936875774882</v>
      </c>
      <c r="R27" s="183">
        <f t="shared" si="11"/>
        <v>238755.61132405224</v>
      </c>
      <c r="S27" s="183">
        <f t="shared" si="10"/>
        <v>7971.0239444400786</v>
      </c>
      <c r="T27" s="183">
        <f t="shared" si="12"/>
        <v>230784.58737961217</v>
      </c>
    </row>
    <row r="28" spans="2:20" s="181" customFormat="1">
      <c r="B28" s="180" t="s">
        <v>32</v>
      </c>
      <c r="C28" s="181" t="s">
        <v>31</v>
      </c>
      <c r="J28" s="183">
        <f t="shared" si="4"/>
        <v>19272.550474964646</v>
      </c>
      <c r="K28" s="183">
        <v>250429.6</v>
      </c>
      <c r="L28" s="183">
        <f t="shared" si="5"/>
        <v>245176.46560439104</v>
      </c>
      <c r="M28" s="183">
        <f t="shared" si="6"/>
        <v>245085.89432045887</v>
      </c>
      <c r="O28" s="183">
        <f t="shared" si="7"/>
        <v>7064.5601467094575</v>
      </c>
      <c r="P28" s="183">
        <f t="shared" si="8"/>
        <v>238021.3341737494</v>
      </c>
      <c r="Q28" s="183">
        <f t="shared" si="9"/>
        <v>7426.8452824381475</v>
      </c>
      <c r="R28" s="183">
        <f t="shared" si="11"/>
        <v>230594.48889131125</v>
      </c>
      <c r="S28" s="183">
        <f t="shared" si="10"/>
        <v>7698.5591342346652</v>
      </c>
      <c r="T28" s="183">
        <f t="shared" si="12"/>
        <v>222895.92975707658</v>
      </c>
    </row>
    <row r="29" spans="2:20" s="181" customFormat="1">
      <c r="B29" s="180" t="s">
        <v>33</v>
      </c>
      <c r="C29" s="181" t="s">
        <v>31</v>
      </c>
      <c r="J29" s="183">
        <f t="shared" si="4"/>
        <v>7571.2485155859813</v>
      </c>
      <c r="K29" s="183">
        <v>98381.62</v>
      </c>
      <c r="L29" s="183">
        <f t="shared" si="5"/>
        <v>96317.91877651152</v>
      </c>
      <c r="M29" s="183">
        <f t="shared" si="6"/>
        <v>96282.337720443349</v>
      </c>
      <c r="O29" s="183">
        <f t="shared" si="7"/>
        <v>2775.3223733165491</v>
      </c>
      <c r="P29" s="183">
        <f t="shared" si="8"/>
        <v>93507.015347126799</v>
      </c>
      <c r="Q29" s="183">
        <f t="shared" si="9"/>
        <v>2917.6465975891924</v>
      </c>
      <c r="R29" s="183">
        <f t="shared" si="11"/>
        <v>90589.368749537607</v>
      </c>
      <c r="S29" s="183">
        <f t="shared" si="10"/>
        <v>3024.389765793675</v>
      </c>
      <c r="T29" s="183">
        <f t="shared" si="12"/>
        <v>87564.978983743931</v>
      </c>
    </row>
    <row r="30" spans="2:20" s="181" customFormat="1">
      <c r="B30" s="180" t="s">
        <v>34</v>
      </c>
      <c r="C30" s="181" t="s">
        <v>31</v>
      </c>
      <c r="J30" s="183">
        <f t="shared" si="4"/>
        <v>811.8895192492123</v>
      </c>
      <c r="K30" s="183">
        <v>10549.78</v>
      </c>
      <c r="L30" s="183">
        <f t="shared" si="5"/>
        <v>10328.48262866647</v>
      </c>
      <c r="M30" s="183">
        <f t="shared" si="6"/>
        <v>10324.667156694299</v>
      </c>
      <c r="O30" s="183">
        <f t="shared" si="7"/>
        <v>297.60681382932569</v>
      </c>
      <c r="P30" s="183">
        <f t="shared" si="8"/>
        <v>10027.060342864974</v>
      </c>
      <c r="Q30" s="183">
        <f t="shared" si="9"/>
        <v>312.86870171800905</v>
      </c>
      <c r="R30" s="183">
        <f t="shared" si="11"/>
        <v>9714.1916411469647</v>
      </c>
      <c r="S30" s="183">
        <f t="shared" si="10"/>
        <v>324.31511763452158</v>
      </c>
      <c r="T30" s="183">
        <f t="shared" si="12"/>
        <v>9389.8765235124429</v>
      </c>
    </row>
    <row r="31" spans="2:20" s="181" customFormat="1">
      <c r="B31" s="180" t="s">
        <v>35</v>
      </c>
      <c r="C31" s="181" t="s">
        <v>31</v>
      </c>
      <c r="J31" s="183">
        <f t="shared" si="4"/>
        <v>1856.4929752964322</v>
      </c>
      <c r="K31" s="183">
        <v>24123.47</v>
      </c>
      <c r="L31" s="183">
        <f t="shared" si="5"/>
        <v>23617.444234681363</v>
      </c>
      <c r="M31" s="183">
        <f t="shared" si="6"/>
        <v>23608.719652400356</v>
      </c>
      <c r="O31" s="183">
        <f t="shared" si="7"/>
        <v>680.5174179184138</v>
      </c>
      <c r="P31" s="183">
        <f t="shared" si="8"/>
        <v>22928.202234481942</v>
      </c>
      <c r="Q31" s="183">
        <f t="shared" si="9"/>
        <v>715.4157470424351</v>
      </c>
      <c r="R31" s="183">
        <f t="shared" si="11"/>
        <v>22212.786487439505</v>
      </c>
      <c r="S31" s="183">
        <f t="shared" si="10"/>
        <v>741.58949388545102</v>
      </c>
      <c r="T31" s="183">
        <f t="shared" si="12"/>
        <v>21471.196993554055</v>
      </c>
    </row>
    <row r="32" spans="2:20" ht="13.5" thickBot="1">
      <c r="D32" s="184">
        <f>SUM(D20:D26)+D14</f>
        <v>196.03000000000003</v>
      </c>
      <c r="J32" s="185">
        <v>1063943.76</v>
      </c>
      <c r="K32" s="186">
        <f>SUM(K22:K31)+K19+K14</f>
        <v>13824999.995999999</v>
      </c>
      <c r="L32" s="186">
        <v>13535000</v>
      </c>
      <c r="M32" s="186">
        <v>13530000</v>
      </c>
      <c r="O32" s="186">
        <v>390000</v>
      </c>
      <c r="P32" s="186">
        <f>SUM(P22:P31)+P19+P14</f>
        <v>13139999.999999998</v>
      </c>
      <c r="Q32" s="186">
        <v>410000</v>
      </c>
      <c r="R32" s="186">
        <f>SUM(R22:R31)+R19+R14</f>
        <v>12729999.999999998</v>
      </c>
      <c r="S32" s="186">
        <v>425000</v>
      </c>
      <c r="T32" s="187">
        <f>SUM(T22:T31)+T19+T14</f>
        <v>12304999.999999996</v>
      </c>
    </row>
    <row r="33" spans="12:13" ht="13.5" thickTop="1"/>
    <row r="34" spans="12:13">
      <c r="L34" s="139" t="s">
        <v>1432</v>
      </c>
      <c r="M34" s="188">
        <f>SUM(M19/D20)</f>
        <v>65811.041663257391</v>
      </c>
    </row>
  </sheetData>
  <printOptions horizontalCentered="1" verticalCentered="1"/>
  <pageMargins left="0.25" right="0.25" top="0.75" bottom="0.75" header="0.25" footer="0.25"/>
  <pageSetup paperSize="5" orientation="landscape" horizontalDpi="4294967292" verticalDpi="4294967292" r:id="rId1"/>
  <legacyDrawing r:id="rId2"/>
</worksheet>
</file>

<file path=xl/worksheets/sheet4.xml><?xml version="1.0" encoding="utf-8"?>
<worksheet xmlns="http://schemas.openxmlformats.org/spreadsheetml/2006/main" xmlns:r="http://schemas.openxmlformats.org/officeDocument/2006/relationships">
  <sheetPr>
    <tabColor theme="0" tint="-0.499984740745262"/>
  </sheetPr>
  <dimension ref="B2:EY1121"/>
  <sheetViews>
    <sheetView zoomScale="60" zoomScaleNormal="60" workbookViewId="0">
      <pane xSplit="5" ySplit="6" topLeftCell="F7" activePane="bottomRight" state="frozen"/>
      <selection activeCell="D18" sqref="D18"/>
      <selection pane="topRight" activeCell="D18" sqref="D18"/>
      <selection pane="bottomLeft" activeCell="D18" sqref="D18"/>
      <selection pane="bottomRight"/>
    </sheetView>
  </sheetViews>
  <sheetFormatPr defaultColWidth="9.140625" defaultRowHeight="15"/>
  <cols>
    <col min="1" max="1" width="3" style="18" customWidth="1"/>
    <col min="2" max="2" width="9.140625" style="18"/>
    <col min="3" max="3" width="26.42578125" style="18" customWidth="1"/>
    <col min="4" max="4" width="9.28515625" style="18" customWidth="1"/>
    <col min="5" max="5" width="17.5703125" style="18" hidden="1" customWidth="1"/>
    <col min="6" max="7" width="15.140625" style="137" bestFit="1" customWidth="1"/>
    <col min="8" max="8" width="13.28515625" style="137" customWidth="1"/>
    <col min="9" max="9" width="17.7109375" style="18" customWidth="1"/>
    <col min="10" max="10" width="12.85546875" style="18" customWidth="1"/>
    <col min="11" max="11" width="16.42578125" style="18" customWidth="1"/>
    <col min="12" max="12" width="13.7109375" style="18" customWidth="1"/>
    <col min="13" max="13" width="18.42578125" style="18" customWidth="1"/>
    <col min="14" max="14" width="13.42578125" style="18" bestFit="1" customWidth="1"/>
    <col min="15" max="15" width="16.28515625" style="18" bestFit="1" customWidth="1"/>
    <col min="16" max="16" width="13.42578125" style="5" customWidth="1"/>
    <col min="17" max="17" width="18.28515625" style="18" customWidth="1"/>
    <col min="18" max="18" width="14.28515625" style="18" customWidth="1"/>
    <col min="19" max="19" width="16.28515625" style="18" bestFit="1" customWidth="1"/>
    <col min="20" max="20" width="13.42578125" style="18" customWidth="1"/>
    <col min="21" max="21" width="18.28515625" style="18" customWidth="1"/>
    <col min="22" max="22" width="14.28515625" style="18" customWidth="1"/>
    <col min="23" max="23" width="16.28515625" style="18" bestFit="1" customWidth="1"/>
    <col min="24" max="24" width="12.28515625" style="18" bestFit="1" customWidth="1"/>
    <col min="25" max="16384" width="9.140625" style="18"/>
  </cols>
  <sheetData>
    <row r="2" spans="2:23">
      <c r="B2" s="203" t="s">
        <v>1</v>
      </c>
      <c r="C2" s="203"/>
      <c r="D2" s="203"/>
      <c r="E2" s="203"/>
      <c r="F2" s="203"/>
      <c r="G2" s="203"/>
      <c r="H2" s="203"/>
      <c r="I2" s="203"/>
      <c r="J2" s="31"/>
      <c r="K2" s="61"/>
      <c r="L2" s="61"/>
      <c r="M2" s="27"/>
      <c r="N2" s="27"/>
      <c r="O2" s="27"/>
      <c r="P2" s="28"/>
      <c r="Q2" s="27"/>
      <c r="R2" s="27"/>
      <c r="S2" s="27"/>
      <c r="T2" s="27"/>
      <c r="U2" s="27"/>
      <c r="V2" s="27"/>
      <c r="W2" s="27"/>
    </row>
    <row r="3" spans="2:23">
      <c r="B3" s="203" t="s">
        <v>81</v>
      </c>
      <c r="C3" s="203"/>
      <c r="D3" s="203"/>
      <c r="E3" s="203"/>
      <c r="F3" s="203"/>
      <c r="G3" s="203"/>
      <c r="H3" s="203"/>
      <c r="I3" s="203"/>
      <c r="J3" s="31"/>
      <c r="K3" s="61"/>
      <c r="L3" s="61"/>
      <c r="M3" s="62">
        <v>42125</v>
      </c>
      <c r="N3" s="62"/>
      <c r="O3" s="27"/>
      <c r="P3" s="28"/>
      <c r="Q3" s="62">
        <v>42491</v>
      </c>
      <c r="R3" s="62"/>
      <c r="S3" s="62"/>
      <c r="T3" s="62"/>
      <c r="U3" s="62">
        <v>42856</v>
      </c>
      <c r="V3" s="62"/>
      <c r="W3" s="27"/>
    </row>
    <row r="4" spans="2:23">
      <c r="B4" s="33"/>
      <c r="C4" s="63"/>
      <c r="D4" s="63"/>
      <c r="E4" s="33"/>
      <c r="F4" s="7"/>
      <c r="G4" s="9" t="s">
        <v>82</v>
      </c>
      <c r="H4" s="9"/>
      <c r="I4" s="33"/>
      <c r="J4" s="31"/>
      <c r="K4" s="61"/>
      <c r="L4" s="61"/>
      <c r="M4" s="62">
        <v>42309</v>
      </c>
      <c r="N4" s="62"/>
      <c r="O4" s="27"/>
      <c r="P4" s="28"/>
      <c r="Q4" s="62">
        <v>42675</v>
      </c>
      <c r="R4" s="62"/>
      <c r="S4" s="62"/>
      <c r="T4" s="62"/>
      <c r="U4" s="62">
        <v>43040</v>
      </c>
      <c r="V4" s="62"/>
      <c r="W4" s="27"/>
    </row>
    <row r="5" spans="2:23">
      <c r="B5" s="33"/>
      <c r="C5" s="63"/>
      <c r="D5" s="63"/>
      <c r="E5" s="64" t="s">
        <v>83</v>
      </c>
      <c r="F5" s="60" t="s">
        <v>82</v>
      </c>
      <c r="G5" s="43" t="s">
        <v>84</v>
      </c>
      <c r="H5" s="43"/>
      <c r="I5" s="64" t="s">
        <v>85</v>
      </c>
      <c r="J5" s="65">
        <v>42125</v>
      </c>
      <c r="K5" s="65">
        <v>42125</v>
      </c>
      <c r="L5" s="66"/>
      <c r="M5" s="67" t="s">
        <v>86</v>
      </c>
      <c r="N5" s="65">
        <v>42491</v>
      </c>
      <c r="O5" s="65">
        <v>42491</v>
      </c>
      <c r="P5" s="28"/>
      <c r="Q5" s="67" t="s">
        <v>86</v>
      </c>
      <c r="R5" s="65">
        <v>42856</v>
      </c>
      <c r="S5" s="65">
        <v>42856</v>
      </c>
      <c r="T5" s="65"/>
      <c r="U5" s="65" t="s">
        <v>86</v>
      </c>
      <c r="V5" s="65">
        <v>43221</v>
      </c>
      <c r="W5" s="65">
        <f>V5</f>
        <v>43221</v>
      </c>
    </row>
    <row r="6" spans="2:23">
      <c r="B6" s="68" t="s">
        <v>87</v>
      </c>
      <c r="C6" s="69" t="s">
        <v>80</v>
      </c>
      <c r="D6" s="70" t="s">
        <v>88</v>
      </c>
      <c r="E6" s="71" t="s">
        <v>89</v>
      </c>
      <c r="F6" s="72" t="s">
        <v>84</v>
      </c>
      <c r="G6" s="72" t="s">
        <v>90</v>
      </c>
      <c r="H6" s="43"/>
      <c r="I6" s="71" t="s">
        <v>89</v>
      </c>
      <c r="J6" s="73" t="s">
        <v>12</v>
      </c>
      <c r="K6" s="67" t="s">
        <v>91</v>
      </c>
      <c r="L6" s="200" t="s">
        <v>92</v>
      </c>
      <c r="M6" s="67" t="s">
        <v>93</v>
      </c>
      <c r="N6" s="73" t="s">
        <v>12</v>
      </c>
      <c r="O6" s="67" t="s">
        <v>91</v>
      </c>
      <c r="P6" s="200" t="s">
        <v>92</v>
      </c>
      <c r="Q6" s="67" t="s">
        <v>93</v>
      </c>
      <c r="R6" s="73" t="s">
        <v>12</v>
      </c>
      <c r="S6" s="73" t="s">
        <v>91</v>
      </c>
      <c r="T6" s="200" t="s">
        <v>92</v>
      </c>
      <c r="U6" s="73" t="s">
        <v>93</v>
      </c>
      <c r="V6" s="73" t="s">
        <v>12</v>
      </c>
      <c r="W6" s="67" t="s">
        <v>91</v>
      </c>
    </row>
    <row r="7" spans="2:23">
      <c r="B7" s="74" t="s">
        <v>94</v>
      </c>
      <c r="C7" s="75"/>
      <c r="D7" s="76"/>
      <c r="E7" s="75"/>
      <c r="F7" s="77"/>
      <c r="G7" s="7"/>
      <c r="H7" s="40"/>
      <c r="I7" s="75"/>
      <c r="J7" s="31"/>
      <c r="K7" s="61"/>
      <c r="L7" s="61"/>
      <c r="M7" s="37"/>
      <c r="N7" s="37"/>
      <c r="O7" s="27"/>
      <c r="P7" s="28"/>
      <c r="Q7" s="37"/>
      <c r="R7" s="37"/>
      <c r="S7" s="37"/>
      <c r="T7" s="37"/>
      <c r="U7" s="37"/>
      <c r="V7" s="37"/>
      <c r="W7" s="27"/>
    </row>
    <row r="8" spans="2:23">
      <c r="B8" s="33"/>
      <c r="C8" s="78" t="s">
        <v>95</v>
      </c>
      <c r="D8" s="79" t="s">
        <v>96</v>
      </c>
      <c r="E8" s="80">
        <v>6552.9756691946759</v>
      </c>
      <c r="F8" s="11">
        <v>569.37175853072085</v>
      </c>
      <c r="G8" s="11">
        <v>605.71463673480946</v>
      </c>
      <c r="H8" s="12"/>
      <c r="I8" s="80">
        <v>6545.0138385685568</v>
      </c>
      <c r="J8" s="31">
        <v>122.02965913133711</v>
      </c>
      <c r="K8" s="81">
        <v>6422.9841794372196</v>
      </c>
      <c r="L8" s="61"/>
      <c r="M8" s="37">
        <f t="shared" ref="M8:M71" si="0">(K8-L8)/(K$1018-L$1018)*M$1018</f>
        <v>72.340676590755322</v>
      </c>
      <c r="N8" s="37">
        <f t="shared" ref="N8:N71" si="1">M8/M$1018*N$1018</f>
        <v>245.89237666238492</v>
      </c>
      <c r="O8" s="30">
        <f>K8-L8-M8-N8</f>
        <v>6104.7511261840791</v>
      </c>
      <c r="P8" s="28"/>
      <c r="Q8" s="37">
        <f t="shared" ref="Q8:Q71" si="2">(O8-P8)/(O$1018-P$1018)*Q$1018</f>
        <v>2.7056246628038916</v>
      </c>
      <c r="R8" s="37">
        <f t="shared" ref="R8:R71" si="3">Q8/Q$1018*R$1018</f>
        <v>253.95521900539345</v>
      </c>
      <c r="S8" s="37">
        <f>O8-P8-Q8-R8</f>
        <v>5848.0902825158819</v>
      </c>
      <c r="T8" s="37"/>
      <c r="U8" s="37">
        <f t="shared" ref="U8:U71" si="4">(S8-T8)/(S$1018-T$1018)*U$1018</f>
        <v>-5.6159088747510824</v>
      </c>
      <c r="V8" s="37">
        <f t="shared" ref="V8:V71" si="5">R8/R$1018*V$1018</f>
        <v>268.19569857578932</v>
      </c>
      <c r="W8" s="30">
        <f>O8-P8-Q8-R8-V8</f>
        <v>5579.8945839400922</v>
      </c>
    </row>
    <row r="9" spans="2:23">
      <c r="B9" s="33"/>
      <c r="C9" s="78" t="s">
        <v>97</v>
      </c>
      <c r="D9" s="79" t="s">
        <v>98</v>
      </c>
      <c r="E9" s="80">
        <v>6552.9756691946759</v>
      </c>
      <c r="F9" s="11">
        <v>569.37175853072085</v>
      </c>
      <c r="G9" s="11">
        <v>605.71463673480946</v>
      </c>
      <c r="H9" s="12"/>
      <c r="I9" s="80">
        <v>6545.0138385685568</v>
      </c>
      <c r="J9" s="31">
        <v>122.02965913133711</v>
      </c>
      <c r="K9" s="81">
        <v>6422.9841794372196</v>
      </c>
      <c r="L9" s="61"/>
      <c r="M9" s="37">
        <f t="shared" si="0"/>
        <v>72.340676590755322</v>
      </c>
      <c r="N9" s="37">
        <f t="shared" si="1"/>
        <v>245.89237666238492</v>
      </c>
      <c r="O9" s="30">
        <f t="shared" ref="O9:O72" si="6">K9-L9-M9-N9</f>
        <v>6104.7511261840791</v>
      </c>
      <c r="P9" s="28"/>
      <c r="Q9" s="37">
        <f t="shared" si="2"/>
        <v>2.7056246628038916</v>
      </c>
      <c r="R9" s="37">
        <f t="shared" si="3"/>
        <v>253.95521900539345</v>
      </c>
      <c r="S9" s="37">
        <f t="shared" ref="S9:S72" si="7">O9-P9-Q9-R9</f>
        <v>5848.0902825158819</v>
      </c>
      <c r="T9" s="37"/>
      <c r="U9" s="37">
        <f t="shared" si="4"/>
        <v>-5.6159088747510824</v>
      </c>
      <c r="V9" s="37">
        <f t="shared" si="5"/>
        <v>268.19569857578932</v>
      </c>
      <c r="W9" s="30">
        <f t="shared" ref="W9:W72" si="8">O9-P9-Q9-R9-V9</f>
        <v>5579.8945839400922</v>
      </c>
    </row>
    <row r="10" spans="2:23">
      <c r="B10" s="33"/>
      <c r="C10" s="78" t="s">
        <v>99</v>
      </c>
      <c r="D10" s="79" t="s">
        <v>100</v>
      </c>
      <c r="E10" s="80">
        <v>6552.9756691946759</v>
      </c>
      <c r="F10" s="11">
        <v>569.37175853072085</v>
      </c>
      <c r="G10" s="11">
        <v>605.71463673480946</v>
      </c>
      <c r="H10" s="12"/>
      <c r="I10" s="80">
        <v>6545.0138385685568</v>
      </c>
      <c r="J10" s="31">
        <v>122.02965913133711</v>
      </c>
      <c r="K10" s="81">
        <v>6422.9841794372196</v>
      </c>
      <c r="L10" s="61"/>
      <c r="M10" s="37">
        <f t="shared" si="0"/>
        <v>72.340676590755322</v>
      </c>
      <c r="N10" s="37">
        <f t="shared" si="1"/>
        <v>245.89237666238492</v>
      </c>
      <c r="O10" s="30">
        <f t="shared" si="6"/>
        <v>6104.7511261840791</v>
      </c>
      <c r="P10" s="28"/>
      <c r="Q10" s="37">
        <f t="shared" si="2"/>
        <v>2.7056246628038916</v>
      </c>
      <c r="R10" s="37">
        <f t="shared" si="3"/>
        <v>253.95521900539345</v>
      </c>
      <c r="S10" s="37">
        <f t="shared" si="7"/>
        <v>5848.0902825158819</v>
      </c>
      <c r="T10" s="37"/>
      <c r="U10" s="37">
        <f t="shared" si="4"/>
        <v>-5.6159088747510824</v>
      </c>
      <c r="V10" s="37">
        <f t="shared" si="5"/>
        <v>268.19569857578932</v>
      </c>
      <c r="W10" s="30">
        <f t="shared" si="8"/>
        <v>5579.8945839400922</v>
      </c>
    </row>
    <row r="11" spans="2:23">
      <c r="B11" s="82"/>
      <c r="C11" s="78" t="s">
        <v>101</v>
      </c>
      <c r="D11" s="83" t="s">
        <v>102</v>
      </c>
      <c r="E11" s="80">
        <v>0</v>
      </c>
      <c r="F11" s="11">
        <v>0</v>
      </c>
      <c r="G11" s="11">
        <v>0</v>
      </c>
      <c r="H11" s="12"/>
      <c r="I11" s="80">
        <v>0</v>
      </c>
      <c r="J11" s="31">
        <v>0</v>
      </c>
      <c r="K11" s="81">
        <v>0</v>
      </c>
      <c r="L11" s="61"/>
      <c r="M11" s="37">
        <f t="shared" si="0"/>
        <v>0</v>
      </c>
      <c r="N11" s="37">
        <f t="shared" si="1"/>
        <v>0</v>
      </c>
      <c r="O11" s="30">
        <f t="shared" si="6"/>
        <v>0</v>
      </c>
      <c r="P11" s="28"/>
      <c r="Q11" s="37">
        <f t="shared" si="2"/>
        <v>0</v>
      </c>
      <c r="R11" s="37">
        <f t="shared" si="3"/>
        <v>0</v>
      </c>
      <c r="S11" s="37">
        <f t="shared" si="7"/>
        <v>0</v>
      </c>
      <c r="T11" s="37"/>
      <c r="U11" s="37">
        <f t="shared" si="4"/>
        <v>0</v>
      </c>
      <c r="V11" s="37">
        <f t="shared" si="5"/>
        <v>0</v>
      </c>
      <c r="W11" s="30">
        <f t="shared" si="8"/>
        <v>0</v>
      </c>
    </row>
    <row r="12" spans="2:23">
      <c r="B12" s="33"/>
      <c r="C12" s="78" t="s">
        <v>103</v>
      </c>
      <c r="D12" s="79" t="s">
        <v>104</v>
      </c>
      <c r="E12" s="80">
        <v>6552.9756691946759</v>
      </c>
      <c r="F12" s="11">
        <v>569.37175853072085</v>
      </c>
      <c r="G12" s="11">
        <v>605.71463673480946</v>
      </c>
      <c r="H12" s="12"/>
      <c r="I12" s="80">
        <v>6545.0138385685568</v>
      </c>
      <c r="J12" s="31">
        <v>122.02965913133711</v>
      </c>
      <c r="K12" s="81">
        <v>6422.9841794372196</v>
      </c>
      <c r="L12" s="61"/>
      <c r="M12" s="37">
        <f t="shared" si="0"/>
        <v>72.340676590755322</v>
      </c>
      <c r="N12" s="37">
        <f t="shared" si="1"/>
        <v>245.89237666238492</v>
      </c>
      <c r="O12" s="30">
        <f t="shared" si="6"/>
        <v>6104.7511261840791</v>
      </c>
      <c r="P12" s="28"/>
      <c r="Q12" s="37">
        <f t="shared" si="2"/>
        <v>2.7056246628038916</v>
      </c>
      <c r="R12" s="37">
        <f t="shared" si="3"/>
        <v>253.95521900539345</v>
      </c>
      <c r="S12" s="37">
        <f t="shared" si="7"/>
        <v>5848.0902825158819</v>
      </c>
      <c r="T12" s="37"/>
      <c r="U12" s="37">
        <f t="shared" si="4"/>
        <v>-5.6159088747510824</v>
      </c>
      <c r="V12" s="37">
        <f t="shared" si="5"/>
        <v>268.19569857578932</v>
      </c>
      <c r="W12" s="30">
        <f t="shared" si="8"/>
        <v>5579.8945839400922</v>
      </c>
    </row>
    <row r="13" spans="2:23">
      <c r="B13" s="33"/>
      <c r="C13" s="78" t="s">
        <v>105</v>
      </c>
      <c r="D13" s="79" t="s">
        <v>106</v>
      </c>
      <c r="E13" s="80">
        <v>6552.9756691946759</v>
      </c>
      <c r="F13" s="11">
        <v>569.37175853072085</v>
      </c>
      <c r="G13" s="11">
        <v>605.71463673480946</v>
      </c>
      <c r="H13" s="12"/>
      <c r="I13" s="80">
        <v>6545.0138385685568</v>
      </c>
      <c r="J13" s="31">
        <v>122.02965913133711</v>
      </c>
      <c r="K13" s="81">
        <v>6422.9841794372196</v>
      </c>
      <c r="L13" s="61"/>
      <c r="M13" s="37">
        <f t="shared" si="0"/>
        <v>72.340676590755322</v>
      </c>
      <c r="N13" s="37">
        <f t="shared" si="1"/>
        <v>245.89237666238492</v>
      </c>
      <c r="O13" s="30">
        <f t="shared" si="6"/>
        <v>6104.7511261840791</v>
      </c>
      <c r="P13" s="28"/>
      <c r="Q13" s="37">
        <f t="shared" si="2"/>
        <v>2.7056246628038916</v>
      </c>
      <c r="R13" s="37">
        <f t="shared" si="3"/>
        <v>253.95521900539345</v>
      </c>
      <c r="S13" s="37">
        <f t="shared" si="7"/>
        <v>5848.0902825158819</v>
      </c>
      <c r="T13" s="37"/>
      <c r="U13" s="37">
        <f t="shared" si="4"/>
        <v>-5.6159088747510824</v>
      </c>
      <c r="V13" s="37">
        <f t="shared" si="5"/>
        <v>268.19569857578932</v>
      </c>
      <c r="W13" s="30">
        <f t="shared" si="8"/>
        <v>5579.8945839400922</v>
      </c>
    </row>
    <row r="14" spans="2:23">
      <c r="B14" s="33"/>
      <c r="C14" s="78" t="s">
        <v>107</v>
      </c>
      <c r="D14" s="79" t="s">
        <v>108</v>
      </c>
      <c r="E14" s="80">
        <v>6552.9756691946759</v>
      </c>
      <c r="F14" s="11">
        <v>569.37175853072085</v>
      </c>
      <c r="G14" s="11">
        <v>605.71463673480946</v>
      </c>
      <c r="H14" s="12"/>
      <c r="I14" s="80">
        <v>6545.0138385685568</v>
      </c>
      <c r="J14" s="31">
        <v>122.02965913133711</v>
      </c>
      <c r="K14" s="81">
        <v>6422.9841794372196</v>
      </c>
      <c r="L14" s="61"/>
      <c r="M14" s="37">
        <f t="shared" si="0"/>
        <v>72.340676590755322</v>
      </c>
      <c r="N14" s="37">
        <f t="shared" si="1"/>
        <v>245.89237666238492</v>
      </c>
      <c r="O14" s="30">
        <f t="shared" si="6"/>
        <v>6104.7511261840791</v>
      </c>
      <c r="P14" s="28"/>
      <c r="Q14" s="37">
        <f t="shared" si="2"/>
        <v>2.7056246628038916</v>
      </c>
      <c r="R14" s="37">
        <f t="shared" si="3"/>
        <v>253.95521900539345</v>
      </c>
      <c r="S14" s="37">
        <f t="shared" si="7"/>
        <v>5848.0902825158819</v>
      </c>
      <c r="T14" s="37"/>
      <c r="U14" s="37">
        <f t="shared" si="4"/>
        <v>-5.6159088747510824</v>
      </c>
      <c r="V14" s="37">
        <f t="shared" si="5"/>
        <v>268.19569857578932</v>
      </c>
      <c r="W14" s="30">
        <f t="shared" si="8"/>
        <v>5579.8945839400922</v>
      </c>
    </row>
    <row r="15" spans="2:23">
      <c r="B15" s="33"/>
      <c r="C15" s="78" t="s">
        <v>109</v>
      </c>
      <c r="D15" s="79" t="s">
        <v>110</v>
      </c>
      <c r="E15" s="80">
        <v>6552.9756691946759</v>
      </c>
      <c r="F15" s="11">
        <v>569.37175853072085</v>
      </c>
      <c r="G15" s="11">
        <v>605.71463673480946</v>
      </c>
      <c r="H15" s="12"/>
      <c r="I15" s="80">
        <v>6545.0138385685568</v>
      </c>
      <c r="J15" s="31">
        <v>122.02965913133711</v>
      </c>
      <c r="K15" s="81">
        <v>6422.9841794372196</v>
      </c>
      <c r="L15" s="61"/>
      <c r="M15" s="37">
        <f t="shared" si="0"/>
        <v>72.340676590755322</v>
      </c>
      <c r="N15" s="37">
        <f t="shared" si="1"/>
        <v>245.89237666238492</v>
      </c>
      <c r="O15" s="30">
        <f t="shared" si="6"/>
        <v>6104.7511261840791</v>
      </c>
      <c r="P15" s="28"/>
      <c r="Q15" s="37">
        <f t="shared" si="2"/>
        <v>2.7056246628038916</v>
      </c>
      <c r="R15" s="37">
        <f t="shared" si="3"/>
        <v>253.95521900539345</v>
      </c>
      <c r="S15" s="37">
        <f t="shared" si="7"/>
        <v>5848.0902825158819</v>
      </c>
      <c r="T15" s="37"/>
      <c r="U15" s="37">
        <f t="shared" si="4"/>
        <v>-5.6159088747510824</v>
      </c>
      <c r="V15" s="37">
        <f t="shared" si="5"/>
        <v>268.19569857578932</v>
      </c>
      <c r="W15" s="30">
        <f t="shared" si="8"/>
        <v>5579.8945839400922</v>
      </c>
    </row>
    <row r="16" spans="2:23">
      <c r="B16" s="33"/>
      <c r="C16" s="78" t="s">
        <v>111</v>
      </c>
      <c r="D16" s="79" t="s">
        <v>112</v>
      </c>
      <c r="E16" s="80">
        <v>6552.9756691946759</v>
      </c>
      <c r="F16" s="11">
        <v>569.37175853072085</v>
      </c>
      <c r="G16" s="11">
        <v>605.71463673480946</v>
      </c>
      <c r="H16" s="12"/>
      <c r="I16" s="80">
        <v>6545.0138385685568</v>
      </c>
      <c r="J16" s="31">
        <v>122.02965913133711</v>
      </c>
      <c r="K16" s="81">
        <v>6422.9841794372196</v>
      </c>
      <c r="L16" s="61"/>
      <c r="M16" s="37">
        <f t="shared" si="0"/>
        <v>72.340676590755322</v>
      </c>
      <c r="N16" s="37">
        <f t="shared" si="1"/>
        <v>245.89237666238492</v>
      </c>
      <c r="O16" s="30">
        <f t="shared" si="6"/>
        <v>6104.7511261840791</v>
      </c>
      <c r="P16" s="28"/>
      <c r="Q16" s="37">
        <f t="shared" si="2"/>
        <v>2.7056246628038916</v>
      </c>
      <c r="R16" s="37">
        <f t="shared" si="3"/>
        <v>253.95521900539345</v>
      </c>
      <c r="S16" s="37">
        <f t="shared" si="7"/>
        <v>5848.0902825158819</v>
      </c>
      <c r="T16" s="37"/>
      <c r="U16" s="37">
        <f t="shared" si="4"/>
        <v>-5.6159088747510824</v>
      </c>
      <c r="V16" s="37">
        <f t="shared" si="5"/>
        <v>268.19569857578932</v>
      </c>
      <c r="W16" s="30">
        <f t="shared" si="8"/>
        <v>5579.8945839400922</v>
      </c>
    </row>
    <row r="17" spans="2:23">
      <c r="B17" s="33"/>
      <c r="C17" s="78" t="s">
        <v>113</v>
      </c>
      <c r="D17" s="79" t="s">
        <v>114</v>
      </c>
      <c r="E17" s="80">
        <v>6552.9756691946759</v>
      </c>
      <c r="F17" s="11">
        <v>569.37175853072085</v>
      </c>
      <c r="G17" s="11">
        <v>605.71463673480946</v>
      </c>
      <c r="H17" s="12"/>
      <c r="I17" s="80">
        <v>6545.0138385685568</v>
      </c>
      <c r="J17" s="31">
        <v>122.02965913133711</v>
      </c>
      <c r="K17" s="81">
        <v>6422.9841794372196</v>
      </c>
      <c r="L17" s="61"/>
      <c r="M17" s="37">
        <f t="shared" si="0"/>
        <v>72.340676590755322</v>
      </c>
      <c r="N17" s="37">
        <f t="shared" si="1"/>
        <v>245.89237666238492</v>
      </c>
      <c r="O17" s="30">
        <f t="shared" si="6"/>
        <v>6104.7511261840791</v>
      </c>
      <c r="P17" s="28"/>
      <c r="Q17" s="37">
        <f t="shared" si="2"/>
        <v>2.7056246628038916</v>
      </c>
      <c r="R17" s="37">
        <f t="shared" si="3"/>
        <v>253.95521900539345</v>
      </c>
      <c r="S17" s="37">
        <f t="shared" si="7"/>
        <v>5848.0902825158819</v>
      </c>
      <c r="T17" s="37"/>
      <c r="U17" s="37">
        <f t="shared" si="4"/>
        <v>-5.6159088747510824</v>
      </c>
      <c r="V17" s="37">
        <f t="shared" si="5"/>
        <v>268.19569857578932</v>
      </c>
      <c r="W17" s="30">
        <f t="shared" si="8"/>
        <v>5579.8945839400922</v>
      </c>
    </row>
    <row r="18" spans="2:23">
      <c r="B18" s="33"/>
      <c r="C18" s="78" t="s">
        <v>115</v>
      </c>
      <c r="D18" s="79" t="s">
        <v>116</v>
      </c>
      <c r="E18" s="80">
        <v>6552.9756691946759</v>
      </c>
      <c r="F18" s="11">
        <v>569.37175853072085</v>
      </c>
      <c r="G18" s="11">
        <v>605.71463673480946</v>
      </c>
      <c r="H18" s="12"/>
      <c r="I18" s="80">
        <v>6545.0138385685568</v>
      </c>
      <c r="J18" s="31">
        <v>122.02965913133711</v>
      </c>
      <c r="K18" s="81">
        <v>6422.9841794372196</v>
      </c>
      <c r="L18" s="61"/>
      <c r="M18" s="37">
        <f t="shared" si="0"/>
        <v>72.340676590755322</v>
      </c>
      <c r="N18" s="37">
        <f t="shared" si="1"/>
        <v>245.89237666238492</v>
      </c>
      <c r="O18" s="30">
        <f t="shared" si="6"/>
        <v>6104.7511261840791</v>
      </c>
      <c r="P18" s="28"/>
      <c r="Q18" s="37">
        <f t="shared" si="2"/>
        <v>2.7056246628038916</v>
      </c>
      <c r="R18" s="37">
        <f t="shared" si="3"/>
        <v>253.95521900539345</v>
      </c>
      <c r="S18" s="37">
        <f t="shared" si="7"/>
        <v>5848.0902825158819</v>
      </c>
      <c r="T18" s="37"/>
      <c r="U18" s="37">
        <f t="shared" si="4"/>
        <v>-5.6159088747510824</v>
      </c>
      <c r="V18" s="37">
        <f t="shared" si="5"/>
        <v>268.19569857578932</v>
      </c>
      <c r="W18" s="30">
        <f t="shared" si="8"/>
        <v>5579.8945839400922</v>
      </c>
    </row>
    <row r="19" spans="2:23">
      <c r="B19" s="33"/>
      <c r="C19" s="78" t="s">
        <v>117</v>
      </c>
      <c r="D19" s="79" t="s">
        <v>118</v>
      </c>
      <c r="E19" s="80">
        <v>6552.9756691946759</v>
      </c>
      <c r="F19" s="11">
        <v>569.37175853072085</v>
      </c>
      <c r="G19" s="11">
        <v>605.71463673480946</v>
      </c>
      <c r="H19" s="12"/>
      <c r="I19" s="80">
        <v>6545.0138385685568</v>
      </c>
      <c r="J19" s="31">
        <v>122.02965913133711</v>
      </c>
      <c r="K19" s="81">
        <v>6422.9841794372196</v>
      </c>
      <c r="L19" s="61"/>
      <c r="M19" s="37">
        <f t="shared" si="0"/>
        <v>72.340676590755322</v>
      </c>
      <c r="N19" s="37">
        <f t="shared" si="1"/>
        <v>245.89237666238492</v>
      </c>
      <c r="O19" s="30">
        <f t="shared" si="6"/>
        <v>6104.7511261840791</v>
      </c>
      <c r="P19" s="28"/>
      <c r="Q19" s="37">
        <f t="shared" si="2"/>
        <v>2.7056246628038916</v>
      </c>
      <c r="R19" s="37">
        <f t="shared" si="3"/>
        <v>253.95521900539345</v>
      </c>
      <c r="S19" s="37">
        <f t="shared" si="7"/>
        <v>5848.0902825158819</v>
      </c>
      <c r="T19" s="37"/>
      <c r="U19" s="37">
        <f t="shared" si="4"/>
        <v>-5.6159088747510824</v>
      </c>
      <c r="V19" s="37">
        <f t="shared" si="5"/>
        <v>268.19569857578932</v>
      </c>
      <c r="W19" s="30">
        <f t="shared" si="8"/>
        <v>5579.8945839400922</v>
      </c>
    </row>
    <row r="20" spans="2:23">
      <c r="B20" s="33"/>
      <c r="C20" s="78" t="s">
        <v>119</v>
      </c>
      <c r="D20" s="79" t="s">
        <v>120</v>
      </c>
      <c r="E20" s="80">
        <v>6552.9756691946759</v>
      </c>
      <c r="F20" s="11">
        <v>569.37175853072085</v>
      </c>
      <c r="G20" s="11">
        <v>605.71463673480946</v>
      </c>
      <c r="H20" s="12"/>
      <c r="I20" s="80">
        <v>6545.0138385685568</v>
      </c>
      <c r="J20" s="31">
        <v>122.02965913133711</v>
      </c>
      <c r="K20" s="81">
        <v>6422.9841794372196</v>
      </c>
      <c r="L20" s="61"/>
      <c r="M20" s="37">
        <f t="shared" si="0"/>
        <v>72.340676590755322</v>
      </c>
      <c r="N20" s="37">
        <f t="shared" si="1"/>
        <v>245.89237666238492</v>
      </c>
      <c r="O20" s="30">
        <f t="shared" si="6"/>
        <v>6104.7511261840791</v>
      </c>
      <c r="P20" s="28"/>
      <c r="Q20" s="37">
        <f t="shared" si="2"/>
        <v>2.7056246628038916</v>
      </c>
      <c r="R20" s="37">
        <f t="shared" si="3"/>
        <v>253.95521900539345</v>
      </c>
      <c r="S20" s="37">
        <f t="shared" si="7"/>
        <v>5848.0902825158819</v>
      </c>
      <c r="T20" s="37"/>
      <c r="U20" s="37">
        <f t="shared" si="4"/>
        <v>-5.6159088747510824</v>
      </c>
      <c r="V20" s="37">
        <f t="shared" si="5"/>
        <v>268.19569857578932</v>
      </c>
      <c r="W20" s="30">
        <f t="shared" si="8"/>
        <v>5579.8945839400922</v>
      </c>
    </row>
    <row r="21" spans="2:23">
      <c r="B21" s="33"/>
      <c r="C21" s="78" t="s">
        <v>121</v>
      </c>
      <c r="D21" s="79" t="s">
        <v>122</v>
      </c>
      <c r="E21" s="80">
        <v>6552.9756691946759</v>
      </c>
      <c r="F21" s="11">
        <v>569.37175853072085</v>
      </c>
      <c r="G21" s="11">
        <v>605.71463673480946</v>
      </c>
      <c r="H21" s="12"/>
      <c r="I21" s="80">
        <v>6545.0138385685568</v>
      </c>
      <c r="J21" s="31">
        <v>122.02965913133711</v>
      </c>
      <c r="K21" s="81">
        <v>6422.9841794372196</v>
      </c>
      <c r="L21" s="61"/>
      <c r="M21" s="37">
        <f t="shared" si="0"/>
        <v>72.340676590755322</v>
      </c>
      <c r="N21" s="37">
        <f t="shared" si="1"/>
        <v>245.89237666238492</v>
      </c>
      <c r="O21" s="30">
        <f t="shared" si="6"/>
        <v>6104.7511261840791</v>
      </c>
      <c r="P21" s="28"/>
      <c r="Q21" s="37">
        <f t="shared" si="2"/>
        <v>2.7056246628038916</v>
      </c>
      <c r="R21" s="37">
        <f t="shared" si="3"/>
        <v>253.95521900539345</v>
      </c>
      <c r="S21" s="37">
        <f t="shared" si="7"/>
        <v>5848.0902825158819</v>
      </c>
      <c r="T21" s="37"/>
      <c r="U21" s="37">
        <f t="shared" si="4"/>
        <v>-5.6159088747510824</v>
      </c>
      <c r="V21" s="37">
        <f t="shared" si="5"/>
        <v>268.19569857578932</v>
      </c>
      <c r="W21" s="30">
        <f t="shared" si="8"/>
        <v>5579.8945839400922</v>
      </c>
    </row>
    <row r="22" spans="2:23">
      <c r="B22" s="33"/>
      <c r="C22" s="78" t="s">
        <v>123</v>
      </c>
      <c r="D22" s="79" t="s">
        <v>124</v>
      </c>
      <c r="E22" s="80">
        <v>6552.9756691946759</v>
      </c>
      <c r="F22" s="11">
        <v>569.37175853072085</v>
      </c>
      <c r="G22" s="11">
        <v>605.71463673480946</v>
      </c>
      <c r="H22" s="12"/>
      <c r="I22" s="80">
        <v>6545.0138385685568</v>
      </c>
      <c r="J22" s="31">
        <v>122.02965913133711</v>
      </c>
      <c r="K22" s="81">
        <v>6422.9841794372196</v>
      </c>
      <c r="L22" s="61"/>
      <c r="M22" s="37">
        <f t="shared" si="0"/>
        <v>72.340676590755322</v>
      </c>
      <c r="N22" s="37">
        <f t="shared" si="1"/>
        <v>245.89237666238492</v>
      </c>
      <c r="O22" s="30">
        <f t="shared" si="6"/>
        <v>6104.7511261840791</v>
      </c>
      <c r="P22" s="28"/>
      <c r="Q22" s="37">
        <f t="shared" si="2"/>
        <v>2.7056246628038916</v>
      </c>
      <c r="R22" s="37">
        <f t="shared" si="3"/>
        <v>253.95521900539345</v>
      </c>
      <c r="S22" s="37">
        <f t="shared" si="7"/>
        <v>5848.0902825158819</v>
      </c>
      <c r="T22" s="37"/>
      <c r="U22" s="37">
        <f t="shared" si="4"/>
        <v>-5.6159088747510824</v>
      </c>
      <c r="V22" s="37">
        <f t="shared" si="5"/>
        <v>268.19569857578932</v>
      </c>
      <c r="W22" s="30">
        <f t="shared" si="8"/>
        <v>5579.8945839400922</v>
      </c>
    </row>
    <row r="23" spans="2:23">
      <c r="B23" s="33"/>
      <c r="C23" s="78" t="s">
        <v>125</v>
      </c>
      <c r="D23" s="79" t="s">
        <v>126</v>
      </c>
      <c r="E23" s="80">
        <v>6552.9756691946759</v>
      </c>
      <c r="F23" s="11">
        <v>569.37175853072085</v>
      </c>
      <c r="G23" s="11">
        <v>605.71463673480946</v>
      </c>
      <c r="H23" s="12"/>
      <c r="I23" s="80">
        <v>6545.0138385685568</v>
      </c>
      <c r="J23" s="31">
        <v>122.02965913133711</v>
      </c>
      <c r="K23" s="81">
        <v>6422.9841794372196</v>
      </c>
      <c r="L23" s="61"/>
      <c r="M23" s="37">
        <f t="shared" si="0"/>
        <v>72.340676590755322</v>
      </c>
      <c r="N23" s="37">
        <f t="shared" si="1"/>
        <v>245.89237666238492</v>
      </c>
      <c r="O23" s="30">
        <f t="shared" si="6"/>
        <v>6104.7511261840791</v>
      </c>
      <c r="P23" s="28"/>
      <c r="Q23" s="37">
        <f t="shared" si="2"/>
        <v>2.7056246628038916</v>
      </c>
      <c r="R23" s="37">
        <f t="shared" si="3"/>
        <v>253.95521900539345</v>
      </c>
      <c r="S23" s="37">
        <f t="shared" si="7"/>
        <v>5848.0902825158819</v>
      </c>
      <c r="T23" s="37"/>
      <c r="U23" s="37">
        <f t="shared" si="4"/>
        <v>-5.6159088747510824</v>
      </c>
      <c r="V23" s="37">
        <f t="shared" si="5"/>
        <v>268.19569857578932</v>
      </c>
      <c r="W23" s="30">
        <f t="shared" si="8"/>
        <v>5579.8945839400922</v>
      </c>
    </row>
    <row r="24" spans="2:23">
      <c r="B24" s="33"/>
      <c r="C24" s="78" t="s">
        <v>127</v>
      </c>
      <c r="D24" s="79" t="s">
        <v>128</v>
      </c>
      <c r="E24" s="80">
        <v>6552.9756691946759</v>
      </c>
      <c r="F24" s="11">
        <v>569.37175853072085</v>
      </c>
      <c r="G24" s="11">
        <v>605.71463673480946</v>
      </c>
      <c r="H24" s="12"/>
      <c r="I24" s="80">
        <v>6545.0138385685568</v>
      </c>
      <c r="J24" s="31">
        <v>122.02965913133711</v>
      </c>
      <c r="K24" s="81">
        <v>6422.9841794372196</v>
      </c>
      <c r="L24" s="61"/>
      <c r="M24" s="37">
        <f t="shared" si="0"/>
        <v>72.340676590755322</v>
      </c>
      <c r="N24" s="37">
        <f t="shared" si="1"/>
        <v>245.89237666238492</v>
      </c>
      <c r="O24" s="30">
        <f t="shared" si="6"/>
        <v>6104.7511261840791</v>
      </c>
      <c r="P24" s="28"/>
      <c r="Q24" s="37">
        <f t="shared" si="2"/>
        <v>2.7056246628038916</v>
      </c>
      <c r="R24" s="37">
        <f t="shared" si="3"/>
        <v>253.95521900539345</v>
      </c>
      <c r="S24" s="37">
        <f t="shared" si="7"/>
        <v>5848.0902825158819</v>
      </c>
      <c r="T24" s="37"/>
      <c r="U24" s="37">
        <f t="shared" si="4"/>
        <v>-5.6159088747510824</v>
      </c>
      <c r="V24" s="37">
        <f t="shared" si="5"/>
        <v>268.19569857578932</v>
      </c>
      <c r="W24" s="30">
        <f t="shared" si="8"/>
        <v>5579.8945839400922</v>
      </c>
    </row>
    <row r="25" spans="2:23">
      <c r="B25" s="33"/>
      <c r="C25" s="78" t="s">
        <v>129</v>
      </c>
      <c r="D25" s="79" t="s">
        <v>130</v>
      </c>
      <c r="E25" s="80">
        <v>6552.9756691946759</v>
      </c>
      <c r="F25" s="11">
        <v>569.37175853072085</v>
      </c>
      <c r="G25" s="11">
        <v>605.71463673480946</v>
      </c>
      <c r="H25" s="12"/>
      <c r="I25" s="80">
        <v>6545.0138385685568</v>
      </c>
      <c r="J25" s="31">
        <v>122.02965913133711</v>
      </c>
      <c r="K25" s="81">
        <v>6422.9841794372196</v>
      </c>
      <c r="L25" s="61"/>
      <c r="M25" s="37">
        <f t="shared" si="0"/>
        <v>72.340676590755322</v>
      </c>
      <c r="N25" s="37">
        <f t="shared" si="1"/>
        <v>245.89237666238492</v>
      </c>
      <c r="O25" s="30">
        <f t="shared" si="6"/>
        <v>6104.7511261840791</v>
      </c>
      <c r="P25" s="28"/>
      <c r="Q25" s="37">
        <f t="shared" si="2"/>
        <v>2.7056246628038916</v>
      </c>
      <c r="R25" s="37">
        <f t="shared" si="3"/>
        <v>253.95521900539345</v>
      </c>
      <c r="S25" s="37">
        <f t="shared" si="7"/>
        <v>5848.0902825158819</v>
      </c>
      <c r="T25" s="37"/>
      <c r="U25" s="37">
        <f t="shared" si="4"/>
        <v>-5.6159088747510824</v>
      </c>
      <c r="V25" s="37">
        <f t="shared" si="5"/>
        <v>268.19569857578932</v>
      </c>
      <c r="W25" s="30">
        <f t="shared" si="8"/>
        <v>5579.8945839400922</v>
      </c>
    </row>
    <row r="26" spans="2:23">
      <c r="B26" s="33"/>
      <c r="C26" s="78" t="s">
        <v>131</v>
      </c>
      <c r="D26" s="79" t="s">
        <v>132</v>
      </c>
      <c r="E26" s="80">
        <v>6552.9756691946759</v>
      </c>
      <c r="F26" s="11">
        <v>569.37175853072085</v>
      </c>
      <c r="G26" s="11">
        <v>605.71463673480946</v>
      </c>
      <c r="H26" s="12"/>
      <c r="I26" s="80">
        <v>6545.0138385685568</v>
      </c>
      <c r="J26" s="31">
        <v>122.02965913133711</v>
      </c>
      <c r="K26" s="81">
        <v>6422.9841794372196</v>
      </c>
      <c r="L26" s="61"/>
      <c r="M26" s="37">
        <f t="shared" si="0"/>
        <v>72.340676590755322</v>
      </c>
      <c r="N26" s="37">
        <f t="shared" si="1"/>
        <v>245.89237666238492</v>
      </c>
      <c r="O26" s="30">
        <f t="shared" si="6"/>
        <v>6104.7511261840791</v>
      </c>
      <c r="P26" s="28"/>
      <c r="Q26" s="37">
        <f t="shared" si="2"/>
        <v>2.7056246628038916</v>
      </c>
      <c r="R26" s="37">
        <f t="shared" si="3"/>
        <v>253.95521900539345</v>
      </c>
      <c r="S26" s="37">
        <f t="shared" si="7"/>
        <v>5848.0902825158819</v>
      </c>
      <c r="T26" s="37"/>
      <c r="U26" s="37">
        <f t="shared" si="4"/>
        <v>-5.6159088747510824</v>
      </c>
      <c r="V26" s="37">
        <f t="shared" si="5"/>
        <v>268.19569857578932</v>
      </c>
      <c r="W26" s="30">
        <f t="shared" si="8"/>
        <v>5579.8945839400922</v>
      </c>
    </row>
    <row r="27" spans="2:23">
      <c r="B27" s="33"/>
      <c r="C27" s="78" t="s">
        <v>133</v>
      </c>
      <c r="D27" s="79" t="s">
        <v>134</v>
      </c>
      <c r="E27" s="80">
        <v>6552.9756691946759</v>
      </c>
      <c r="F27" s="11">
        <v>569.37175853072085</v>
      </c>
      <c r="G27" s="11">
        <v>605.71463673480946</v>
      </c>
      <c r="H27" s="12"/>
      <c r="I27" s="80">
        <v>6545.0138385685568</v>
      </c>
      <c r="J27" s="31">
        <v>122.02965913133711</v>
      </c>
      <c r="K27" s="81">
        <v>6422.9841794372196</v>
      </c>
      <c r="L27" s="61"/>
      <c r="M27" s="37">
        <f t="shared" si="0"/>
        <v>72.340676590755322</v>
      </c>
      <c r="N27" s="37">
        <f t="shared" si="1"/>
        <v>245.89237666238492</v>
      </c>
      <c r="O27" s="30">
        <f t="shared" si="6"/>
        <v>6104.7511261840791</v>
      </c>
      <c r="P27" s="28"/>
      <c r="Q27" s="37">
        <f t="shared" si="2"/>
        <v>2.7056246628038916</v>
      </c>
      <c r="R27" s="37">
        <f t="shared" si="3"/>
        <v>253.95521900539345</v>
      </c>
      <c r="S27" s="37">
        <f t="shared" si="7"/>
        <v>5848.0902825158819</v>
      </c>
      <c r="T27" s="37"/>
      <c r="U27" s="37">
        <f t="shared" si="4"/>
        <v>-5.6159088747510824</v>
      </c>
      <c r="V27" s="37">
        <f t="shared" si="5"/>
        <v>268.19569857578932</v>
      </c>
      <c r="W27" s="30">
        <f t="shared" si="8"/>
        <v>5579.8945839400922</v>
      </c>
    </row>
    <row r="28" spans="2:23">
      <c r="B28" s="33"/>
      <c r="C28" s="78" t="s">
        <v>135</v>
      </c>
      <c r="D28" s="79" t="s">
        <v>136</v>
      </c>
      <c r="E28" s="80">
        <v>6552.9756691946759</v>
      </c>
      <c r="F28" s="11">
        <v>569.37175853072085</v>
      </c>
      <c r="G28" s="11">
        <v>605.71463673480946</v>
      </c>
      <c r="H28" s="12"/>
      <c r="I28" s="80">
        <v>6545.0138385685568</v>
      </c>
      <c r="J28" s="31">
        <v>122.02965913133711</v>
      </c>
      <c r="K28" s="81">
        <v>6422.9841794372196</v>
      </c>
      <c r="L28" s="61"/>
      <c r="M28" s="37">
        <f t="shared" si="0"/>
        <v>72.340676590755322</v>
      </c>
      <c r="N28" s="37">
        <f t="shared" si="1"/>
        <v>245.89237666238492</v>
      </c>
      <c r="O28" s="30">
        <f t="shared" si="6"/>
        <v>6104.7511261840791</v>
      </c>
      <c r="P28" s="28"/>
      <c r="Q28" s="37">
        <f t="shared" si="2"/>
        <v>2.7056246628038916</v>
      </c>
      <c r="R28" s="37">
        <f t="shared" si="3"/>
        <v>253.95521900539345</v>
      </c>
      <c r="S28" s="37">
        <f t="shared" si="7"/>
        <v>5848.0902825158819</v>
      </c>
      <c r="T28" s="37"/>
      <c r="U28" s="37">
        <f t="shared" si="4"/>
        <v>-5.6159088747510824</v>
      </c>
      <c r="V28" s="37">
        <f t="shared" si="5"/>
        <v>268.19569857578932</v>
      </c>
      <c r="W28" s="30">
        <f t="shared" si="8"/>
        <v>5579.8945839400922</v>
      </c>
    </row>
    <row r="29" spans="2:23">
      <c r="B29" s="33"/>
      <c r="C29" s="78" t="s">
        <v>137</v>
      </c>
      <c r="D29" s="79" t="s">
        <v>138</v>
      </c>
      <c r="E29" s="80">
        <v>6552.9756691946759</v>
      </c>
      <c r="F29" s="11">
        <v>569.37175853072085</v>
      </c>
      <c r="G29" s="11">
        <v>605.71463673480946</v>
      </c>
      <c r="H29" s="12"/>
      <c r="I29" s="80">
        <v>6545.0138385685568</v>
      </c>
      <c r="J29" s="31">
        <v>122.02965913133711</v>
      </c>
      <c r="K29" s="81">
        <v>6422.9841794372196</v>
      </c>
      <c r="L29" s="61"/>
      <c r="M29" s="37">
        <f t="shared" si="0"/>
        <v>72.340676590755322</v>
      </c>
      <c r="N29" s="37">
        <f t="shared" si="1"/>
        <v>245.89237666238492</v>
      </c>
      <c r="O29" s="30">
        <f t="shared" si="6"/>
        <v>6104.7511261840791</v>
      </c>
      <c r="P29" s="28"/>
      <c r="Q29" s="37">
        <f t="shared" si="2"/>
        <v>2.7056246628038916</v>
      </c>
      <c r="R29" s="37">
        <f t="shared" si="3"/>
        <v>253.95521900539345</v>
      </c>
      <c r="S29" s="37">
        <f t="shared" si="7"/>
        <v>5848.0902825158819</v>
      </c>
      <c r="T29" s="37"/>
      <c r="U29" s="37">
        <f t="shared" si="4"/>
        <v>-5.6159088747510824</v>
      </c>
      <c r="V29" s="37">
        <f t="shared" si="5"/>
        <v>268.19569857578932</v>
      </c>
      <c r="W29" s="30">
        <f t="shared" si="8"/>
        <v>5579.8945839400922</v>
      </c>
    </row>
    <row r="30" spans="2:23">
      <c r="B30" s="33"/>
      <c r="C30" s="78" t="s">
        <v>139</v>
      </c>
      <c r="D30" s="79" t="s">
        <v>140</v>
      </c>
      <c r="E30" s="80">
        <v>6552.9756691946759</v>
      </c>
      <c r="F30" s="11">
        <v>569.37175853072085</v>
      </c>
      <c r="G30" s="11">
        <v>605.71463673480946</v>
      </c>
      <c r="H30" s="12"/>
      <c r="I30" s="80">
        <v>6545.0138385685568</v>
      </c>
      <c r="J30" s="31">
        <v>122.02965913133711</v>
      </c>
      <c r="K30" s="81">
        <v>6422.9841794372196</v>
      </c>
      <c r="L30" s="61"/>
      <c r="M30" s="37">
        <f t="shared" si="0"/>
        <v>72.340676590755322</v>
      </c>
      <c r="N30" s="37">
        <f t="shared" si="1"/>
        <v>245.89237666238492</v>
      </c>
      <c r="O30" s="30">
        <f t="shared" si="6"/>
        <v>6104.7511261840791</v>
      </c>
      <c r="P30" s="28"/>
      <c r="Q30" s="37">
        <f t="shared" si="2"/>
        <v>2.7056246628038916</v>
      </c>
      <c r="R30" s="37">
        <f t="shared" si="3"/>
        <v>253.95521900539345</v>
      </c>
      <c r="S30" s="37">
        <f t="shared" si="7"/>
        <v>5848.0902825158819</v>
      </c>
      <c r="T30" s="37"/>
      <c r="U30" s="37">
        <f t="shared" si="4"/>
        <v>-5.6159088747510824</v>
      </c>
      <c r="V30" s="37">
        <f t="shared" si="5"/>
        <v>268.19569857578932</v>
      </c>
      <c r="W30" s="30">
        <f t="shared" si="8"/>
        <v>5579.8945839400922</v>
      </c>
    </row>
    <row r="31" spans="2:23">
      <c r="B31" s="33"/>
      <c r="C31" s="78" t="s">
        <v>141</v>
      </c>
      <c r="D31" s="79" t="s">
        <v>142</v>
      </c>
      <c r="E31" s="80">
        <v>6552.9756691946759</v>
      </c>
      <c r="F31" s="11">
        <v>569.37175853072085</v>
      </c>
      <c r="G31" s="11">
        <v>605.71463673480946</v>
      </c>
      <c r="H31" s="12"/>
      <c r="I31" s="80">
        <v>6545.0138385685568</v>
      </c>
      <c r="J31" s="31">
        <v>122.02965913133711</v>
      </c>
      <c r="K31" s="81">
        <v>6422.9841794372196</v>
      </c>
      <c r="L31" s="61"/>
      <c r="M31" s="37">
        <f t="shared" si="0"/>
        <v>72.340676590755322</v>
      </c>
      <c r="N31" s="37">
        <f t="shared" si="1"/>
        <v>245.89237666238492</v>
      </c>
      <c r="O31" s="30">
        <f t="shared" si="6"/>
        <v>6104.7511261840791</v>
      </c>
      <c r="P31" s="28"/>
      <c r="Q31" s="37">
        <f t="shared" si="2"/>
        <v>2.7056246628038916</v>
      </c>
      <c r="R31" s="37">
        <f t="shared" si="3"/>
        <v>253.95521900539345</v>
      </c>
      <c r="S31" s="37">
        <f t="shared" si="7"/>
        <v>5848.0902825158819</v>
      </c>
      <c r="T31" s="37"/>
      <c r="U31" s="37">
        <f t="shared" si="4"/>
        <v>-5.6159088747510824</v>
      </c>
      <c r="V31" s="37">
        <f t="shared" si="5"/>
        <v>268.19569857578932</v>
      </c>
      <c r="W31" s="30">
        <f t="shared" si="8"/>
        <v>5579.8945839400922</v>
      </c>
    </row>
    <row r="32" spans="2:23">
      <c r="B32" s="33"/>
      <c r="C32" s="78" t="s">
        <v>143</v>
      </c>
      <c r="D32" s="79" t="s">
        <v>144</v>
      </c>
      <c r="E32" s="80">
        <v>6552.9756691946759</v>
      </c>
      <c r="F32" s="11">
        <v>569.37175853072085</v>
      </c>
      <c r="G32" s="11">
        <v>605.71463673480946</v>
      </c>
      <c r="H32" s="12"/>
      <c r="I32" s="80">
        <v>6545.0138385685568</v>
      </c>
      <c r="J32" s="31">
        <v>122.02965913133711</v>
      </c>
      <c r="K32" s="81">
        <v>6422.9841794372196</v>
      </c>
      <c r="L32" s="61"/>
      <c r="M32" s="37">
        <f t="shared" si="0"/>
        <v>72.340676590755322</v>
      </c>
      <c r="N32" s="37">
        <f t="shared" si="1"/>
        <v>245.89237666238492</v>
      </c>
      <c r="O32" s="30">
        <f t="shared" si="6"/>
        <v>6104.7511261840791</v>
      </c>
      <c r="P32" s="28"/>
      <c r="Q32" s="37">
        <f t="shared" si="2"/>
        <v>2.7056246628038916</v>
      </c>
      <c r="R32" s="37">
        <f t="shared" si="3"/>
        <v>253.95521900539345</v>
      </c>
      <c r="S32" s="37">
        <f t="shared" si="7"/>
        <v>5848.0902825158819</v>
      </c>
      <c r="T32" s="37"/>
      <c r="U32" s="37">
        <f t="shared" si="4"/>
        <v>-5.6159088747510824</v>
      </c>
      <c r="V32" s="37">
        <f t="shared" si="5"/>
        <v>268.19569857578932</v>
      </c>
      <c r="W32" s="30">
        <f t="shared" si="8"/>
        <v>5579.8945839400922</v>
      </c>
    </row>
    <row r="33" spans="2:23">
      <c r="B33" s="33"/>
      <c r="C33" s="78" t="s">
        <v>145</v>
      </c>
      <c r="D33" s="79" t="s">
        <v>146</v>
      </c>
      <c r="E33" s="80">
        <v>6552.9756691946759</v>
      </c>
      <c r="F33" s="11">
        <v>569.37175853072085</v>
      </c>
      <c r="G33" s="11">
        <v>605.71463673480946</v>
      </c>
      <c r="H33" s="12"/>
      <c r="I33" s="80">
        <v>6545.0138385685568</v>
      </c>
      <c r="J33" s="31">
        <v>122.02965913133711</v>
      </c>
      <c r="K33" s="81">
        <v>6422.9841794372196</v>
      </c>
      <c r="L33" s="61"/>
      <c r="M33" s="37">
        <f t="shared" si="0"/>
        <v>72.340676590755322</v>
      </c>
      <c r="N33" s="37">
        <f t="shared" si="1"/>
        <v>245.89237666238492</v>
      </c>
      <c r="O33" s="30">
        <f t="shared" si="6"/>
        <v>6104.7511261840791</v>
      </c>
      <c r="P33" s="28"/>
      <c r="Q33" s="37">
        <f t="shared" si="2"/>
        <v>2.7056246628038916</v>
      </c>
      <c r="R33" s="37">
        <f t="shared" si="3"/>
        <v>253.95521900539345</v>
      </c>
      <c r="S33" s="37">
        <f t="shared" si="7"/>
        <v>5848.0902825158819</v>
      </c>
      <c r="T33" s="37"/>
      <c r="U33" s="37">
        <f t="shared" si="4"/>
        <v>-5.6159088747510824</v>
      </c>
      <c r="V33" s="37">
        <f t="shared" si="5"/>
        <v>268.19569857578932</v>
      </c>
      <c r="W33" s="30">
        <f t="shared" si="8"/>
        <v>5579.8945839400922</v>
      </c>
    </row>
    <row r="34" spans="2:23">
      <c r="B34" s="33"/>
      <c r="C34" s="78" t="s">
        <v>147</v>
      </c>
      <c r="D34" s="79" t="s">
        <v>148</v>
      </c>
      <c r="E34" s="80">
        <v>6552.9756691946759</v>
      </c>
      <c r="F34" s="11">
        <v>569.37175853072085</v>
      </c>
      <c r="G34" s="11">
        <v>605.71463673480946</v>
      </c>
      <c r="H34" s="12"/>
      <c r="I34" s="80">
        <v>6545.0138385685568</v>
      </c>
      <c r="J34" s="31">
        <v>122.02965913133711</v>
      </c>
      <c r="K34" s="81">
        <v>6422.9841794372196</v>
      </c>
      <c r="L34" s="61"/>
      <c r="M34" s="37">
        <f t="shared" si="0"/>
        <v>72.340676590755322</v>
      </c>
      <c r="N34" s="37">
        <f t="shared" si="1"/>
        <v>245.89237666238492</v>
      </c>
      <c r="O34" s="30">
        <f t="shared" si="6"/>
        <v>6104.7511261840791</v>
      </c>
      <c r="P34" s="28"/>
      <c r="Q34" s="37">
        <f t="shared" si="2"/>
        <v>2.7056246628038916</v>
      </c>
      <c r="R34" s="37">
        <f t="shared" si="3"/>
        <v>253.95521900539345</v>
      </c>
      <c r="S34" s="37">
        <f t="shared" si="7"/>
        <v>5848.0902825158819</v>
      </c>
      <c r="T34" s="37"/>
      <c r="U34" s="37">
        <f t="shared" si="4"/>
        <v>-5.6159088747510824</v>
      </c>
      <c r="V34" s="37">
        <f t="shared" si="5"/>
        <v>268.19569857578932</v>
      </c>
      <c r="W34" s="30">
        <f t="shared" si="8"/>
        <v>5579.8945839400922</v>
      </c>
    </row>
    <row r="35" spans="2:23">
      <c r="B35" s="33"/>
      <c r="C35" s="78" t="s">
        <v>149</v>
      </c>
      <c r="D35" s="79" t="s">
        <v>150</v>
      </c>
      <c r="E35" s="80">
        <v>6552.9756691946759</v>
      </c>
      <c r="F35" s="11">
        <v>569.37175853072085</v>
      </c>
      <c r="G35" s="11">
        <v>605.71463673480946</v>
      </c>
      <c r="H35" s="12"/>
      <c r="I35" s="80">
        <v>6545.0138385685568</v>
      </c>
      <c r="J35" s="31">
        <v>122.02965913133711</v>
      </c>
      <c r="K35" s="81">
        <v>6422.9841794372196</v>
      </c>
      <c r="L35" s="61"/>
      <c r="M35" s="37">
        <f t="shared" si="0"/>
        <v>72.340676590755322</v>
      </c>
      <c r="N35" s="37">
        <f t="shared" si="1"/>
        <v>245.89237666238492</v>
      </c>
      <c r="O35" s="30">
        <f t="shared" si="6"/>
        <v>6104.7511261840791</v>
      </c>
      <c r="P35" s="28"/>
      <c r="Q35" s="37">
        <f t="shared" si="2"/>
        <v>2.7056246628038916</v>
      </c>
      <c r="R35" s="37">
        <f t="shared" si="3"/>
        <v>253.95521900539345</v>
      </c>
      <c r="S35" s="37">
        <f t="shared" si="7"/>
        <v>5848.0902825158819</v>
      </c>
      <c r="T35" s="37"/>
      <c r="U35" s="37">
        <f t="shared" si="4"/>
        <v>-5.6159088747510824</v>
      </c>
      <c r="V35" s="37">
        <f t="shared" si="5"/>
        <v>268.19569857578932</v>
      </c>
      <c r="W35" s="30">
        <f t="shared" si="8"/>
        <v>5579.8945839400922</v>
      </c>
    </row>
    <row r="36" spans="2:23">
      <c r="B36" s="33"/>
      <c r="C36" s="78" t="s">
        <v>151</v>
      </c>
      <c r="D36" s="79" t="s">
        <v>152</v>
      </c>
      <c r="E36" s="80">
        <v>6552.9756691946759</v>
      </c>
      <c r="F36" s="11">
        <v>569.37175853072085</v>
      </c>
      <c r="G36" s="11">
        <v>605.71463673480946</v>
      </c>
      <c r="H36" s="12"/>
      <c r="I36" s="80">
        <v>6545.0138385685568</v>
      </c>
      <c r="J36" s="31">
        <v>122.02965913133711</v>
      </c>
      <c r="K36" s="81">
        <v>6422.9841794372196</v>
      </c>
      <c r="L36" s="61"/>
      <c r="M36" s="37">
        <f t="shared" si="0"/>
        <v>72.340676590755322</v>
      </c>
      <c r="N36" s="37">
        <f t="shared" si="1"/>
        <v>245.89237666238492</v>
      </c>
      <c r="O36" s="30">
        <f t="shared" si="6"/>
        <v>6104.7511261840791</v>
      </c>
      <c r="P36" s="28"/>
      <c r="Q36" s="37">
        <f t="shared" si="2"/>
        <v>2.7056246628038916</v>
      </c>
      <c r="R36" s="37">
        <f t="shared" si="3"/>
        <v>253.95521900539345</v>
      </c>
      <c r="S36" s="37">
        <f t="shared" si="7"/>
        <v>5848.0902825158819</v>
      </c>
      <c r="T36" s="37"/>
      <c r="U36" s="37">
        <f t="shared" si="4"/>
        <v>-5.6159088747510824</v>
      </c>
      <c r="V36" s="37">
        <f t="shared" si="5"/>
        <v>268.19569857578932</v>
      </c>
      <c r="W36" s="30">
        <f t="shared" si="8"/>
        <v>5579.8945839400922</v>
      </c>
    </row>
    <row r="37" spans="2:23">
      <c r="B37" s="33"/>
      <c r="C37" s="78" t="s">
        <v>153</v>
      </c>
      <c r="D37" s="79" t="s">
        <v>154</v>
      </c>
      <c r="E37" s="80">
        <v>6552.9756691946759</v>
      </c>
      <c r="F37" s="11">
        <v>569.37175853072085</v>
      </c>
      <c r="G37" s="11">
        <v>605.71463673480946</v>
      </c>
      <c r="H37" s="12"/>
      <c r="I37" s="80">
        <v>6545.0138385685568</v>
      </c>
      <c r="J37" s="31">
        <v>122.02965913133711</v>
      </c>
      <c r="K37" s="81">
        <v>6422.9841794372196</v>
      </c>
      <c r="L37" s="61"/>
      <c r="M37" s="37">
        <f t="shared" si="0"/>
        <v>72.340676590755322</v>
      </c>
      <c r="N37" s="37">
        <f t="shared" si="1"/>
        <v>245.89237666238492</v>
      </c>
      <c r="O37" s="30">
        <f t="shared" si="6"/>
        <v>6104.7511261840791</v>
      </c>
      <c r="P37" s="28"/>
      <c r="Q37" s="37">
        <f t="shared" si="2"/>
        <v>2.7056246628038916</v>
      </c>
      <c r="R37" s="37">
        <f t="shared" si="3"/>
        <v>253.95521900539345</v>
      </c>
      <c r="S37" s="37">
        <f t="shared" si="7"/>
        <v>5848.0902825158819</v>
      </c>
      <c r="T37" s="37"/>
      <c r="U37" s="37">
        <f t="shared" si="4"/>
        <v>-5.6159088747510824</v>
      </c>
      <c r="V37" s="37">
        <f t="shared" si="5"/>
        <v>268.19569857578932</v>
      </c>
      <c r="W37" s="30">
        <f t="shared" si="8"/>
        <v>5579.8945839400922</v>
      </c>
    </row>
    <row r="38" spans="2:23">
      <c r="B38" s="33"/>
      <c r="C38" s="78" t="s">
        <v>155</v>
      </c>
      <c r="D38" s="79" t="s">
        <v>156</v>
      </c>
      <c r="E38" s="80">
        <v>6552.9756691946759</v>
      </c>
      <c r="F38" s="11">
        <v>569.37175853072085</v>
      </c>
      <c r="G38" s="11">
        <v>605.71463673480946</v>
      </c>
      <c r="H38" s="12"/>
      <c r="I38" s="80">
        <v>6545.0138385685568</v>
      </c>
      <c r="J38" s="31">
        <v>122.02965913133711</v>
      </c>
      <c r="K38" s="81">
        <v>6422.9841794372196</v>
      </c>
      <c r="L38" s="61"/>
      <c r="M38" s="37">
        <f t="shared" si="0"/>
        <v>72.340676590755322</v>
      </c>
      <c r="N38" s="37">
        <f t="shared" si="1"/>
        <v>245.89237666238492</v>
      </c>
      <c r="O38" s="30">
        <f t="shared" si="6"/>
        <v>6104.7511261840791</v>
      </c>
      <c r="P38" s="28"/>
      <c r="Q38" s="37">
        <f t="shared" si="2"/>
        <v>2.7056246628038916</v>
      </c>
      <c r="R38" s="37">
        <f t="shared" si="3"/>
        <v>253.95521900539345</v>
      </c>
      <c r="S38" s="37">
        <f t="shared" si="7"/>
        <v>5848.0902825158819</v>
      </c>
      <c r="T38" s="37"/>
      <c r="U38" s="37">
        <f t="shared" si="4"/>
        <v>-5.6159088747510824</v>
      </c>
      <c r="V38" s="37">
        <f t="shared" si="5"/>
        <v>268.19569857578932</v>
      </c>
      <c r="W38" s="30">
        <f t="shared" si="8"/>
        <v>5579.8945839400922</v>
      </c>
    </row>
    <row r="39" spans="2:23">
      <c r="B39" s="33"/>
      <c r="C39" s="78" t="s">
        <v>157</v>
      </c>
      <c r="D39" s="79" t="s">
        <v>158</v>
      </c>
      <c r="E39" s="80">
        <v>6552.9756691946759</v>
      </c>
      <c r="F39" s="11">
        <v>569.37175853072085</v>
      </c>
      <c r="G39" s="11">
        <v>605.71463673480946</v>
      </c>
      <c r="H39" s="12"/>
      <c r="I39" s="80">
        <v>6545.0138385685568</v>
      </c>
      <c r="J39" s="31">
        <v>122.02965913133711</v>
      </c>
      <c r="K39" s="81">
        <v>6422.9841794372196</v>
      </c>
      <c r="L39" s="61"/>
      <c r="M39" s="37">
        <f t="shared" si="0"/>
        <v>72.340676590755322</v>
      </c>
      <c r="N39" s="37">
        <f t="shared" si="1"/>
        <v>245.89237666238492</v>
      </c>
      <c r="O39" s="30">
        <f t="shared" si="6"/>
        <v>6104.7511261840791</v>
      </c>
      <c r="P39" s="28"/>
      <c r="Q39" s="37">
        <f t="shared" si="2"/>
        <v>2.7056246628038916</v>
      </c>
      <c r="R39" s="37">
        <f t="shared" si="3"/>
        <v>253.95521900539345</v>
      </c>
      <c r="S39" s="37">
        <f t="shared" si="7"/>
        <v>5848.0902825158819</v>
      </c>
      <c r="T39" s="37"/>
      <c r="U39" s="37">
        <f t="shared" si="4"/>
        <v>-5.6159088747510824</v>
      </c>
      <c r="V39" s="37">
        <f t="shared" si="5"/>
        <v>268.19569857578932</v>
      </c>
      <c r="W39" s="30">
        <f t="shared" si="8"/>
        <v>5579.8945839400922</v>
      </c>
    </row>
    <row r="40" spans="2:23">
      <c r="B40" s="33"/>
      <c r="C40" s="78" t="s">
        <v>159</v>
      </c>
      <c r="D40" s="79" t="s">
        <v>160</v>
      </c>
      <c r="E40" s="80">
        <v>6552.9756691946759</v>
      </c>
      <c r="F40" s="11">
        <v>569.37175853072085</v>
      </c>
      <c r="G40" s="11">
        <v>605.71463673480946</v>
      </c>
      <c r="H40" s="12"/>
      <c r="I40" s="80">
        <v>6545.0138385685568</v>
      </c>
      <c r="J40" s="31">
        <v>122.02965913133711</v>
      </c>
      <c r="K40" s="81">
        <v>6422.9841794372196</v>
      </c>
      <c r="L40" s="61"/>
      <c r="M40" s="37">
        <f t="shared" si="0"/>
        <v>72.340676590755322</v>
      </c>
      <c r="N40" s="37">
        <f t="shared" si="1"/>
        <v>245.89237666238492</v>
      </c>
      <c r="O40" s="30">
        <f t="shared" si="6"/>
        <v>6104.7511261840791</v>
      </c>
      <c r="P40" s="28"/>
      <c r="Q40" s="37">
        <f t="shared" si="2"/>
        <v>2.7056246628038916</v>
      </c>
      <c r="R40" s="37">
        <f t="shared" si="3"/>
        <v>253.95521900539345</v>
      </c>
      <c r="S40" s="37">
        <f t="shared" si="7"/>
        <v>5848.0902825158819</v>
      </c>
      <c r="T40" s="37"/>
      <c r="U40" s="37">
        <f t="shared" si="4"/>
        <v>-5.6159088747510824</v>
      </c>
      <c r="V40" s="37">
        <f t="shared" si="5"/>
        <v>268.19569857578932</v>
      </c>
      <c r="W40" s="30">
        <f t="shared" si="8"/>
        <v>5579.8945839400922</v>
      </c>
    </row>
    <row r="41" spans="2:23">
      <c r="B41" s="33"/>
      <c r="C41" s="78" t="s">
        <v>161</v>
      </c>
      <c r="D41" s="79" t="s">
        <v>162</v>
      </c>
      <c r="E41" s="80">
        <v>6552.9756691946759</v>
      </c>
      <c r="F41" s="11">
        <v>569.37175853072085</v>
      </c>
      <c r="G41" s="11">
        <v>605.71463673480946</v>
      </c>
      <c r="H41" s="12"/>
      <c r="I41" s="80">
        <v>6545.0138385685568</v>
      </c>
      <c r="J41" s="31">
        <v>122.02965913133711</v>
      </c>
      <c r="K41" s="81">
        <v>6422.9841794372196</v>
      </c>
      <c r="L41" s="61"/>
      <c r="M41" s="37">
        <f t="shared" si="0"/>
        <v>72.340676590755322</v>
      </c>
      <c r="N41" s="37">
        <f t="shared" si="1"/>
        <v>245.89237666238492</v>
      </c>
      <c r="O41" s="30">
        <f t="shared" si="6"/>
        <v>6104.7511261840791</v>
      </c>
      <c r="P41" s="28"/>
      <c r="Q41" s="37">
        <f t="shared" si="2"/>
        <v>2.7056246628038916</v>
      </c>
      <c r="R41" s="37">
        <f t="shared" si="3"/>
        <v>253.95521900539345</v>
      </c>
      <c r="S41" s="37">
        <f t="shared" si="7"/>
        <v>5848.0902825158819</v>
      </c>
      <c r="T41" s="37"/>
      <c r="U41" s="37">
        <f t="shared" si="4"/>
        <v>-5.6159088747510824</v>
      </c>
      <c r="V41" s="37">
        <f t="shared" si="5"/>
        <v>268.19569857578932</v>
      </c>
      <c r="W41" s="30">
        <f t="shared" si="8"/>
        <v>5579.8945839400922</v>
      </c>
    </row>
    <row r="42" spans="2:23">
      <c r="B42" s="33"/>
      <c r="C42" s="78" t="s">
        <v>163</v>
      </c>
      <c r="D42" s="79" t="s">
        <v>164</v>
      </c>
      <c r="E42" s="80">
        <v>6552.9756691946759</v>
      </c>
      <c r="F42" s="11">
        <v>569.37175853072085</v>
      </c>
      <c r="G42" s="11">
        <v>605.71463673480946</v>
      </c>
      <c r="H42" s="12"/>
      <c r="I42" s="80">
        <v>6545.0138385685568</v>
      </c>
      <c r="J42" s="31">
        <v>122.02965913133711</v>
      </c>
      <c r="K42" s="81">
        <v>6422.9841794372196</v>
      </c>
      <c r="L42" s="61"/>
      <c r="M42" s="37">
        <f t="shared" si="0"/>
        <v>72.340676590755322</v>
      </c>
      <c r="N42" s="37">
        <f t="shared" si="1"/>
        <v>245.89237666238492</v>
      </c>
      <c r="O42" s="30">
        <f t="shared" si="6"/>
        <v>6104.7511261840791</v>
      </c>
      <c r="P42" s="28"/>
      <c r="Q42" s="37">
        <f t="shared" si="2"/>
        <v>2.7056246628038916</v>
      </c>
      <c r="R42" s="37">
        <f t="shared" si="3"/>
        <v>253.95521900539345</v>
      </c>
      <c r="S42" s="37">
        <f t="shared" si="7"/>
        <v>5848.0902825158819</v>
      </c>
      <c r="T42" s="37"/>
      <c r="U42" s="37">
        <f t="shared" si="4"/>
        <v>-5.6159088747510824</v>
      </c>
      <c r="V42" s="37">
        <f t="shared" si="5"/>
        <v>268.19569857578932</v>
      </c>
      <c r="W42" s="30">
        <f t="shared" si="8"/>
        <v>5579.8945839400922</v>
      </c>
    </row>
    <row r="43" spans="2:23">
      <c r="B43" s="33"/>
      <c r="C43" s="78" t="s">
        <v>165</v>
      </c>
      <c r="D43" s="79" t="s">
        <v>166</v>
      </c>
      <c r="E43" s="80">
        <v>6552.9756691946759</v>
      </c>
      <c r="F43" s="11">
        <v>569.37175853072085</v>
      </c>
      <c r="G43" s="11">
        <v>605.71463673480946</v>
      </c>
      <c r="H43" s="12"/>
      <c r="I43" s="80">
        <v>6545.0138385685568</v>
      </c>
      <c r="J43" s="31">
        <v>122.02965913133711</v>
      </c>
      <c r="K43" s="81">
        <v>6422.9841794372196</v>
      </c>
      <c r="L43" s="61"/>
      <c r="M43" s="37">
        <f t="shared" si="0"/>
        <v>72.340676590755322</v>
      </c>
      <c r="N43" s="37">
        <f t="shared" si="1"/>
        <v>245.89237666238492</v>
      </c>
      <c r="O43" s="30">
        <f t="shared" si="6"/>
        <v>6104.7511261840791</v>
      </c>
      <c r="P43" s="28"/>
      <c r="Q43" s="37">
        <f t="shared" si="2"/>
        <v>2.7056246628038916</v>
      </c>
      <c r="R43" s="37">
        <f t="shared" si="3"/>
        <v>253.95521900539345</v>
      </c>
      <c r="S43" s="37">
        <f t="shared" si="7"/>
        <v>5848.0902825158819</v>
      </c>
      <c r="T43" s="37"/>
      <c r="U43" s="37">
        <f t="shared" si="4"/>
        <v>-5.6159088747510824</v>
      </c>
      <c r="V43" s="37">
        <f t="shared" si="5"/>
        <v>268.19569857578932</v>
      </c>
      <c r="W43" s="30">
        <f t="shared" si="8"/>
        <v>5579.8945839400922</v>
      </c>
    </row>
    <row r="44" spans="2:23">
      <c r="B44" s="33"/>
      <c r="C44" s="78" t="s">
        <v>167</v>
      </c>
      <c r="D44" s="79" t="s">
        <v>168</v>
      </c>
      <c r="E44" s="80">
        <v>6552.9756691946759</v>
      </c>
      <c r="F44" s="11">
        <v>569.37175853072085</v>
      </c>
      <c r="G44" s="11">
        <v>605.71463673480946</v>
      </c>
      <c r="H44" s="12"/>
      <c r="I44" s="80">
        <v>6545.0138385685568</v>
      </c>
      <c r="J44" s="31">
        <v>122.02965913133711</v>
      </c>
      <c r="K44" s="81">
        <v>6422.9841794372196</v>
      </c>
      <c r="L44" s="61"/>
      <c r="M44" s="37">
        <f t="shared" si="0"/>
        <v>72.340676590755322</v>
      </c>
      <c r="N44" s="37">
        <f t="shared" si="1"/>
        <v>245.89237666238492</v>
      </c>
      <c r="O44" s="30">
        <f t="shared" si="6"/>
        <v>6104.7511261840791</v>
      </c>
      <c r="P44" s="28"/>
      <c r="Q44" s="37">
        <f t="shared" si="2"/>
        <v>2.7056246628038916</v>
      </c>
      <c r="R44" s="37">
        <f t="shared" si="3"/>
        <v>253.95521900539345</v>
      </c>
      <c r="S44" s="37">
        <f t="shared" si="7"/>
        <v>5848.0902825158819</v>
      </c>
      <c r="T44" s="37"/>
      <c r="U44" s="37">
        <f t="shared" si="4"/>
        <v>-5.6159088747510824</v>
      </c>
      <c r="V44" s="37">
        <f t="shared" si="5"/>
        <v>268.19569857578932</v>
      </c>
      <c r="W44" s="30">
        <f t="shared" si="8"/>
        <v>5579.8945839400922</v>
      </c>
    </row>
    <row r="45" spans="2:23">
      <c r="B45" s="33"/>
      <c r="C45" s="78" t="s">
        <v>169</v>
      </c>
      <c r="D45" s="79" t="s">
        <v>170</v>
      </c>
      <c r="E45" s="80">
        <v>6552.9756691946759</v>
      </c>
      <c r="F45" s="11">
        <v>569.37175853072085</v>
      </c>
      <c r="G45" s="11">
        <v>605.71463673480946</v>
      </c>
      <c r="H45" s="12"/>
      <c r="I45" s="80">
        <v>6545.0138385685568</v>
      </c>
      <c r="J45" s="31">
        <v>122.02965913133711</v>
      </c>
      <c r="K45" s="81">
        <v>6422.9841794372196</v>
      </c>
      <c r="L45" s="61"/>
      <c r="M45" s="37">
        <f t="shared" si="0"/>
        <v>72.340676590755322</v>
      </c>
      <c r="N45" s="37">
        <f t="shared" si="1"/>
        <v>245.89237666238492</v>
      </c>
      <c r="O45" s="30">
        <f t="shared" si="6"/>
        <v>6104.7511261840791</v>
      </c>
      <c r="P45" s="28"/>
      <c r="Q45" s="37">
        <f t="shared" si="2"/>
        <v>2.7056246628038916</v>
      </c>
      <c r="R45" s="37">
        <f t="shared" si="3"/>
        <v>253.95521900539345</v>
      </c>
      <c r="S45" s="37">
        <f t="shared" si="7"/>
        <v>5848.0902825158819</v>
      </c>
      <c r="T45" s="37"/>
      <c r="U45" s="37">
        <f t="shared" si="4"/>
        <v>-5.6159088747510824</v>
      </c>
      <c r="V45" s="37">
        <f t="shared" si="5"/>
        <v>268.19569857578932</v>
      </c>
      <c r="W45" s="30">
        <f t="shared" si="8"/>
        <v>5579.8945839400922</v>
      </c>
    </row>
    <row r="46" spans="2:23">
      <c r="B46" s="33"/>
      <c r="C46" s="78" t="s">
        <v>171</v>
      </c>
      <c r="D46" s="79" t="s">
        <v>172</v>
      </c>
      <c r="E46" s="80">
        <v>6552.9756691946759</v>
      </c>
      <c r="F46" s="11">
        <v>569.37175853072085</v>
      </c>
      <c r="G46" s="11">
        <v>605.71463673480946</v>
      </c>
      <c r="H46" s="12"/>
      <c r="I46" s="80">
        <v>6545.0138385685568</v>
      </c>
      <c r="J46" s="31">
        <v>122.02965913133711</v>
      </c>
      <c r="K46" s="81">
        <v>6422.9841794372196</v>
      </c>
      <c r="L46" s="61"/>
      <c r="M46" s="37">
        <f t="shared" si="0"/>
        <v>72.340676590755322</v>
      </c>
      <c r="N46" s="37">
        <f t="shared" si="1"/>
        <v>245.89237666238492</v>
      </c>
      <c r="O46" s="30">
        <f t="shared" si="6"/>
        <v>6104.7511261840791</v>
      </c>
      <c r="P46" s="28"/>
      <c r="Q46" s="37">
        <f t="shared" si="2"/>
        <v>2.7056246628038916</v>
      </c>
      <c r="R46" s="37">
        <f t="shared" si="3"/>
        <v>253.95521900539345</v>
      </c>
      <c r="S46" s="37">
        <f t="shared" si="7"/>
        <v>5848.0902825158819</v>
      </c>
      <c r="T46" s="37"/>
      <c r="U46" s="37">
        <f t="shared" si="4"/>
        <v>-5.6159088747510824</v>
      </c>
      <c r="V46" s="37">
        <f t="shared" si="5"/>
        <v>268.19569857578932</v>
      </c>
      <c r="W46" s="30">
        <f t="shared" si="8"/>
        <v>5579.8945839400922</v>
      </c>
    </row>
    <row r="47" spans="2:23">
      <c r="B47" s="33"/>
      <c r="C47" s="78" t="s">
        <v>173</v>
      </c>
      <c r="D47" s="79" t="s">
        <v>174</v>
      </c>
      <c r="E47" s="80">
        <v>6552.9756691946759</v>
      </c>
      <c r="F47" s="11">
        <v>569.37175853072085</v>
      </c>
      <c r="G47" s="11">
        <v>605.71463673480946</v>
      </c>
      <c r="H47" s="12"/>
      <c r="I47" s="80">
        <v>6545.0138385685568</v>
      </c>
      <c r="J47" s="31">
        <v>122.02965913133711</v>
      </c>
      <c r="K47" s="81">
        <v>6422.9841794372196</v>
      </c>
      <c r="L47" s="61"/>
      <c r="M47" s="37">
        <f t="shared" si="0"/>
        <v>72.340676590755322</v>
      </c>
      <c r="N47" s="37">
        <f t="shared" si="1"/>
        <v>245.89237666238492</v>
      </c>
      <c r="O47" s="30">
        <f t="shared" si="6"/>
        <v>6104.7511261840791</v>
      </c>
      <c r="P47" s="28"/>
      <c r="Q47" s="37">
        <f t="shared" si="2"/>
        <v>2.7056246628038916</v>
      </c>
      <c r="R47" s="37">
        <f t="shared" si="3"/>
        <v>253.95521900539345</v>
      </c>
      <c r="S47" s="37">
        <f t="shared" si="7"/>
        <v>5848.0902825158819</v>
      </c>
      <c r="T47" s="37"/>
      <c r="U47" s="37">
        <f t="shared" si="4"/>
        <v>-5.6159088747510824</v>
      </c>
      <c r="V47" s="37">
        <f t="shared" si="5"/>
        <v>268.19569857578932</v>
      </c>
      <c r="W47" s="30">
        <f t="shared" si="8"/>
        <v>5579.8945839400922</v>
      </c>
    </row>
    <row r="48" spans="2:23">
      <c r="B48" s="33"/>
      <c r="C48" s="78" t="s">
        <v>175</v>
      </c>
      <c r="D48" s="79" t="s">
        <v>176</v>
      </c>
      <c r="E48" s="80">
        <v>6552.9756691946759</v>
      </c>
      <c r="F48" s="11">
        <v>569.37175853072085</v>
      </c>
      <c r="G48" s="11">
        <v>605.71463673480946</v>
      </c>
      <c r="H48" s="12"/>
      <c r="I48" s="80">
        <v>6545.0138385685568</v>
      </c>
      <c r="J48" s="31">
        <v>122.02965913133711</v>
      </c>
      <c r="K48" s="81">
        <v>6422.9841794372196</v>
      </c>
      <c r="L48" s="61"/>
      <c r="M48" s="37">
        <f t="shared" si="0"/>
        <v>72.340676590755322</v>
      </c>
      <c r="N48" s="37">
        <f t="shared" si="1"/>
        <v>245.89237666238492</v>
      </c>
      <c r="O48" s="30">
        <f t="shared" si="6"/>
        <v>6104.7511261840791</v>
      </c>
      <c r="P48" s="28"/>
      <c r="Q48" s="37">
        <f t="shared" si="2"/>
        <v>2.7056246628038916</v>
      </c>
      <c r="R48" s="37">
        <f t="shared" si="3"/>
        <v>253.95521900539345</v>
      </c>
      <c r="S48" s="37">
        <f t="shared" si="7"/>
        <v>5848.0902825158819</v>
      </c>
      <c r="T48" s="37"/>
      <c r="U48" s="37">
        <f t="shared" si="4"/>
        <v>-5.6159088747510824</v>
      </c>
      <c r="V48" s="37">
        <f t="shared" si="5"/>
        <v>268.19569857578932</v>
      </c>
      <c r="W48" s="30">
        <f t="shared" si="8"/>
        <v>5579.8945839400922</v>
      </c>
    </row>
    <row r="49" spans="2:23">
      <c r="B49" s="33"/>
      <c r="C49" s="78" t="s">
        <v>177</v>
      </c>
      <c r="D49" s="79" t="s">
        <v>178</v>
      </c>
      <c r="E49" s="80">
        <v>6552.9756691946759</v>
      </c>
      <c r="F49" s="11">
        <v>569.37175853072085</v>
      </c>
      <c r="G49" s="11">
        <v>605.71463673480946</v>
      </c>
      <c r="H49" s="12"/>
      <c r="I49" s="80">
        <v>6545.0138385685568</v>
      </c>
      <c r="J49" s="31">
        <v>122.02965913133711</v>
      </c>
      <c r="K49" s="81">
        <v>6422.9841794372196</v>
      </c>
      <c r="L49" s="61"/>
      <c r="M49" s="37">
        <f t="shared" si="0"/>
        <v>72.340676590755322</v>
      </c>
      <c r="N49" s="37">
        <f t="shared" si="1"/>
        <v>245.89237666238492</v>
      </c>
      <c r="O49" s="30">
        <f t="shared" si="6"/>
        <v>6104.7511261840791</v>
      </c>
      <c r="P49" s="28"/>
      <c r="Q49" s="37">
        <f t="shared" si="2"/>
        <v>2.7056246628038916</v>
      </c>
      <c r="R49" s="37">
        <f t="shared" si="3"/>
        <v>253.95521900539345</v>
      </c>
      <c r="S49" s="37">
        <f t="shared" si="7"/>
        <v>5848.0902825158819</v>
      </c>
      <c r="T49" s="37"/>
      <c r="U49" s="37">
        <f t="shared" si="4"/>
        <v>-5.6159088747510824</v>
      </c>
      <c r="V49" s="37">
        <f t="shared" si="5"/>
        <v>268.19569857578932</v>
      </c>
      <c r="W49" s="30">
        <f t="shared" si="8"/>
        <v>5579.8945839400922</v>
      </c>
    </row>
    <row r="50" spans="2:23">
      <c r="B50" s="33"/>
      <c r="C50" s="78" t="s">
        <v>179</v>
      </c>
      <c r="D50" s="79" t="s">
        <v>180</v>
      </c>
      <c r="E50" s="80">
        <v>6552.9756691946759</v>
      </c>
      <c r="F50" s="11">
        <v>569.37175853072085</v>
      </c>
      <c r="G50" s="11">
        <v>605.71463673480946</v>
      </c>
      <c r="H50" s="12"/>
      <c r="I50" s="80">
        <v>6545.0138385685568</v>
      </c>
      <c r="J50" s="31">
        <v>122.02965913133711</v>
      </c>
      <c r="K50" s="81">
        <v>6422.9841794372196</v>
      </c>
      <c r="L50" s="61"/>
      <c r="M50" s="37">
        <f t="shared" si="0"/>
        <v>72.340676590755322</v>
      </c>
      <c r="N50" s="37">
        <f t="shared" si="1"/>
        <v>245.89237666238492</v>
      </c>
      <c r="O50" s="30">
        <f t="shared" si="6"/>
        <v>6104.7511261840791</v>
      </c>
      <c r="P50" s="28"/>
      <c r="Q50" s="37">
        <f t="shared" si="2"/>
        <v>2.7056246628038916</v>
      </c>
      <c r="R50" s="37">
        <f t="shared" si="3"/>
        <v>253.95521900539345</v>
      </c>
      <c r="S50" s="37">
        <f t="shared" si="7"/>
        <v>5848.0902825158819</v>
      </c>
      <c r="T50" s="37"/>
      <c r="U50" s="37">
        <f t="shared" si="4"/>
        <v>-5.6159088747510824</v>
      </c>
      <c r="V50" s="37">
        <f t="shared" si="5"/>
        <v>268.19569857578932</v>
      </c>
      <c r="W50" s="30">
        <f t="shared" si="8"/>
        <v>5579.8945839400922</v>
      </c>
    </row>
    <row r="51" spans="2:23">
      <c r="B51" s="33"/>
      <c r="C51" s="78" t="s">
        <v>181</v>
      </c>
      <c r="D51" s="79" t="s">
        <v>182</v>
      </c>
      <c r="E51" s="80">
        <v>6552.9756691946759</v>
      </c>
      <c r="F51" s="11">
        <v>569.37175853072085</v>
      </c>
      <c r="G51" s="11">
        <v>605.71463673480946</v>
      </c>
      <c r="H51" s="12"/>
      <c r="I51" s="80">
        <v>6545.0138385685568</v>
      </c>
      <c r="J51" s="31">
        <v>122.02965913133711</v>
      </c>
      <c r="K51" s="81">
        <v>6422.9841794372196</v>
      </c>
      <c r="L51" s="61"/>
      <c r="M51" s="37">
        <f t="shared" si="0"/>
        <v>72.340676590755322</v>
      </c>
      <c r="N51" s="37">
        <f t="shared" si="1"/>
        <v>245.89237666238492</v>
      </c>
      <c r="O51" s="30">
        <f t="shared" si="6"/>
        <v>6104.7511261840791</v>
      </c>
      <c r="P51" s="28"/>
      <c r="Q51" s="37">
        <f t="shared" si="2"/>
        <v>2.7056246628038916</v>
      </c>
      <c r="R51" s="37">
        <f t="shared" si="3"/>
        <v>253.95521900539345</v>
      </c>
      <c r="S51" s="37">
        <f t="shared" si="7"/>
        <v>5848.0902825158819</v>
      </c>
      <c r="T51" s="37"/>
      <c r="U51" s="37">
        <f t="shared" si="4"/>
        <v>-5.6159088747510824</v>
      </c>
      <c r="V51" s="37">
        <f t="shared" si="5"/>
        <v>268.19569857578932</v>
      </c>
      <c r="W51" s="30">
        <f t="shared" si="8"/>
        <v>5579.8945839400922</v>
      </c>
    </row>
    <row r="52" spans="2:23">
      <c r="B52" s="33"/>
      <c r="C52" s="78" t="s">
        <v>183</v>
      </c>
      <c r="D52" s="79" t="s">
        <v>184</v>
      </c>
      <c r="E52" s="80">
        <v>6552.9756691946759</v>
      </c>
      <c r="F52" s="11">
        <v>569.37175853072085</v>
      </c>
      <c r="G52" s="11">
        <v>605.71463673480946</v>
      </c>
      <c r="H52" s="12"/>
      <c r="I52" s="80">
        <v>6545.0138385685568</v>
      </c>
      <c r="J52" s="31">
        <v>122.02965913133711</v>
      </c>
      <c r="K52" s="81">
        <v>6422.9841794372196</v>
      </c>
      <c r="L52" s="61"/>
      <c r="M52" s="37">
        <f t="shared" si="0"/>
        <v>72.340676590755322</v>
      </c>
      <c r="N52" s="37">
        <f t="shared" si="1"/>
        <v>245.89237666238492</v>
      </c>
      <c r="O52" s="30">
        <f t="shared" si="6"/>
        <v>6104.7511261840791</v>
      </c>
      <c r="P52" s="28"/>
      <c r="Q52" s="37">
        <f t="shared" si="2"/>
        <v>2.7056246628038916</v>
      </c>
      <c r="R52" s="37">
        <f t="shared" si="3"/>
        <v>253.95521900539345</v>
      </c>
      <c r="S52" s="37">
        <f t="shared" si="7"/>
        <v>5848.0902825158819</v>
      </c>
      <c r="T52" s="37"/>
      <c r="U52" s="37">
        <f t="shared" si="4"/>
        <v>-5.6159088747510824</v>
      </c>
      <c r="V52" s="37">
        <f t="shared" si="5"/>
        <v>268.19569857578932</v>
      </c>
      <c r="W52" s="30">
        <f t="shared" si="8"/>
        <v>5579.8945839400922</v>
      </c>
    </row>
    <row r="53" spans="2:23">
      <c r="B53" s="33"/>
      <c r="C53" s="78" t="s">
        <v>185</v>
      </c>
      <c r="D53" s="79" t="s">
        <v>186</v>
      </c>
      <c r="E53" s="80">
        <v>6552.9756691946759</v>
      </c>
      <c r="F53" s="11">
        <v>569.37175853072085</v>
      </c>
      <c r="G53" s="11">
        <v>605.71463673480946</v>
      </c>
      <c r="H53" s="12"/>
      <c r="I53" s="80">
        <v>6545.0138385685568</v>
      </c>
      <c r="J53" s="31">
        <v>122.02965913133711</v>
      </c>
      <c r="K53" s="81">
        <v>6422.9841794372196</v>
      </c>
      <c r="L53" s="61"/>
      <c r="M53" s="37">
        <f t="shared" si="0"/>
        <v>72.340676590755322</v>
      </c>
      <c r="N53" s="37">
        <f t="shared" si="1"/>
        <v>245.89237666238492</v>
      </c>
      <c r="O53" s="30">
        <f t="shared" si="6"/>
        <v>6104.7511261840791</v>
      </c>
      <c r="P53" s="28"/>
      <c r="Q53" s="37">
        <f t="shared" si="2"/>
        <v>2.7056246628038916</v>
      </c>
      <c r="R53" s="37">
        <f t="shared" si="3"/>
        <v>253.95521900539345</v>
      </c>
      <c r="S53" s="37">
        <f t="shared" si="7"/>
        <v>5848.0902825158819</v>
      </c>
      <c r="T53" s="37"/>
      <c r="U53" s="37">
        <f t="shared" si="4"/>
        <v>-5.6159088747510824</v>
      </c>
      <c r="V53" s="37">
        <f t="shared" si="5"/>
        <v>268.19569857578932</v>
      </c>
      <c r="W53" s="30">
        <f t="shared" si="8"/>
        <v>5579.8945839400922</v>
      </c>
    </row>
    <row r="54" spans="2:23">
      <c r="B54" s="33"/>
      <c r="C54" s="78" t="s">
        <v>187</v>
      </c>
      <c r="D54" s="79" t="s">
        <v>188</v>
      </c>
      <c r="E54" s="80">
        <v>6552.9756691946759</v>
      </c>
      <c r="F54" s="11">
        <v>569.37175853072085</v>
      </c>
      <c r="G54" s="11">
        <v>605.71463673480946</v>
      </c>
      <c r="H54" s="12"/>
      <c r="I54" s="80">
        <v>6545.0138385685568</v>
      </c>
      <c r="J54" s="31">
        <v>122.02965913133711</v>
      </c>
      <c r="K54" s="81">
        <v>6422.9841794372196</v>
      </c>
      <c r="L54" s="61"/>
      <c r="M54" s="37">
        <f t="shared" si="0"/>
        <v>72.340676590755322</v>
      </c>
      <c r="N54" s="37">
        <f t="shared" si="1"/>
        <v>245.89237666238492</v>
      </c>
      <c r="O54" s="30">
        <f t="shared" si="6"/>
        <v>6104.7511261840791</v>
      </c>
      <c r="P54" s="28"/>
      <c r="Q54" s="37">
        <f t="shared" si="2"/>
        <v>2.7056246628038916</v>
      </c>
      <c r="R54" s="37">
        <f t="shared" si="3"/>
        <v>253.95521900539345</v>
      </c>
      <c r="S54" s="37">
        <f t="shared" si="7"/>
        <v>5848.0902825158819</v>
      </c>
      <c r="T54" s="37"/>
      <c r="U54" s="37">
        <f t="shared" si="4"/>
        <v>-5.6159088747510824</v>
      </c>
      <c r="V54" s="37">
        <f t="shared" si="5"/>
        <v>268.19569857578932</v>
      </c>
      <c r="W54" s="30">
        <f t="shared" si="8"/>
        <v>5579.8945839400922</v>
      </c>
    </row>
    <row r="55" spans="2:23">
      <c r="B55" s="33"/>
      <c r="C55" s="78" t="s">
        <v>189</v>
      </c>
      <c r="D55" s="79" t="s">
        <v>190</v>
      </c>
      <c r="E55" s="80">
        <v>6552.9756691946759</v>
      </c>
      <c r="F55" s="11">
        <v>569.37175853072085</v>
      </c>
      <c r="G55" s="11">
        <v>605.71463673480946</v>
      </c>
      <c r="H55" s="12"/>
      <c r="I55" s="80">
        <v>6545.0138385685568</v>
      </c>
      <c r="J55" s="31">
        <v>122.02965913133711</v>
      </c>
      <c r="K55" s="81">
        <v>6422.9841794372196</v>
      </c>
      <c r="L55" s="61"/>
      <c r="M55" s="37">
        <f t="shared" si="0"/>
        <v>72.340676590755322</v>
      </c>
      <c r="N55" s="37">
        <f t="shared" si="1"/>
        <v>245.89237666238492</v>
      </c>
      <c r="O55" s="30">
        <f t="shared" si="6"/>
        <v>6104.7511261840791</v>
      </c>
      <c r="P55" s="28"/>
      <c r="Q55" s="37">
        <f t="shared" si="2"/>
        <v>2.7056246628038916</v>
      </c>
      <c r="R55" s="37">
        <f t="shared" si="3"/>
        <v>253.95521900539345</v>
      </c>
      <c r="S55" s="37">
        <f t="shared" si="7"/>
        <v>5848.0902825158819</v>
      </c>
      <c r="T55" s="37"/>
      <c r="U55" s="37">
        <f t="shared" si="4"/>
        <v>-5.6159088747510824</v>
      </c>
      <c r="V55" s="37">
        <f t="shared" si="5"/>
        <v>268.19569857578932</v>
      </c>
      <c r="W55" s="30">
        <f t="shared" si="8"/>
        <v>5579.8945839400922</v>
      </c>
    </row>
    <row r="56" spans="2:23">
      <c r="B56" s="33"/>
      <c r="C56" s="78" t="s">
        <v>191</v>
      </c>
      <c r="D56" s="79" t="s">
        <v>192</v>
      </c>
      <c r="E56" s="80">
        <v>6552.9756691946759</v>
      </c>
      <c r="F56" s="11">
        <v>569.37175853072085</v>
      </c>
      <c r="G56" s="11">
        <v>605.71463673480946</v>
      </c>
      <c r="H56" s="12"/>
      <c r="I56" s="80">
        <v>6545.0138385685568</v>
      </c>
      <c r="J56" s="31">
        <v>122.02965913133711</v>
      </c>
      <c r="K56" s="81">
        <v>6422.9841794372196</v>
      </c>
      <c r="L56" s="61"/>
      <c r="M56" s="37">
        <f t="shared" si="0"/>
        <v>72.340676590755322</v>
      </c>
      <c r="N56" s="37">
        <f t="shared" si="1"/>
        <v>245.89237666238492</v>
      </c>
      <c r="O56" s="30">
        <f t="shared" si="6"/>
        <v>6104.7511261840791</v>
      </c>
      <c r="P56" s="28"/>
      <c r="Q56" s="37">
        <f t="shared" si="2"/>
        <v>2.7056246628038916</v>
      </c>
      <c r="R56" s="37">
        <f t="shared" si="3"/>
        <v>253.95521900539345</v>
      </c>
      <c r="S56" s="37">
        <f t="shared" si="7"/>
        <v>5848.0902825158819</v>
      </c>
      <c r="T56" s="37"/>
      <c r="U56" s="37">
        <f t="shared" si="4"/>
        <v>-5.6159088747510824</v>
      </c>
      <c r="V56" s="37">
        <f t="shared" si="5"/>
        <v>268.19569857578932</v>
      </c>
      <c r="W56" s="30">
        <f t="shared" si="8"/>
        <v>5579.8945839400922</v>
      </c>
    </row>
    <row r="57" spans="2:23">
      <c r="B57" s="33"/>
      <c r="C57" s="78" t="s">
        <v>193</v>
      </c>
      <c r="D57" s="79" t="s">
        <v>194</v>
      </c>
      <c r="E57" s="80">
        <v>6552.9756691946759</v>
      </c>
      <c r="F57" s="11">
        <v>569.37175853072085</v>
      </c>
      <c r="G57" s="11">
        <v>605.71463673480946</v>
      </c>
      <c r="H57" s="12"/>
      <c r="I57" s="80">
        <v>6545.0138385685568</v>
      </c>
      <c r="J57" s="31">
        <v>122.02965913133711</v>
      </c>
      <c r="K57" s="81">
        <v>6422.9841794372196</v>
      </c>
      <c r="L57" s="61"/>
      <c r="M57" s="37">
        <f t="shared" si="0"/>
        <v>72.340676590755322</v>
      </c>
      <c r="N57" s="37">
        <f t="shared" si="1"/>
        <v>245.89237666238492</v>
      </c>
      <c r="O57" s="30">
        <f t="shared" si="6"/>
        <v>6104.7511261840791</v>
      </c>
      <c r="P57" s="28"/>
      <c r="Q57" s="37">
        <f t="shared" si="2"/>
        <v>2.7056246628038916</v>
      </c>
      <c r="R57" s="37">
        <f t="shared" si="3"/>
        <v>253.95521900539345</v>
      </c>
      <c r="S57" s="37">
        <f t="shared" si="7"/>
        <v>5848.0902825158819</v>
      </c>
      <c r="T57" s="37"/>
      <c r="U57" s="37">
        <f t="shared" si="4"/>
        <v>-5.6159088747510824</v>
      </c>
      <c r="V57" s="37">
        <f t="shared" si="5"/>
        <v>268.19569857578932</v>
      </c>
      <c r="W57" s="30">
        <f t="shared" si="8"/>
        <v>5579.8945839400922</v>
      </c>
    </row>
    <row r="58" spans="2:23">
      <c r="B58" s="33"/>
      <c r="C58" s="78" t="s">
        <v>195</v>
      </c>
      <c r="D58" s="79" t="s">
        <v>196</v>
      </c>
      <c r="E58" s="80">
        <v>6552.9756691946759</v>
      </c>
      <c r="F58" s="11">
        <v>569.37175853072085</v>
      </c>
      <c r="G58" s="11">
        <v>605.71463673480946</v>
      </c>
      <c r="H58" s="12"/>
      <c r="I58" s="80">
        <v>6545.0138385685568</v>
      </c>
      <c r="J58" s="31">
        <v>122.02965913133711</v>
      </c>
      <c r="K58" s="81">
        <v>6422.9841794372196</v>
      </c>
      <c r="L58" s="61"/>
      <c r="M58" s="37">
        <f t="shared" si="0"/>
        <v>72.340676590755322</v>
      </c>
      <c r="N58" s="37">
        <f t="shared" si="1"/>
        <v>245.89237666238492</v>
      </c>
      <c r="O58" s="30">
        <f t="shared" si="6"/>
        <v>6104.7511261840791</v>
      </c>
      <c r="P58" s="28"/>
      <c r="Q58" s="37">
        <f t="shared" si="2"/>
        <v>2.7056246628038916</v>
      </c>
      <c r="R58" s="37">
        <f t="shared" si="3"/>
        <v>253.95521900539345</v>
      </c>
      <c r="S58" s="37">
        <f t="shared" si="7"/>
        <v>5848.0902825158819</v>
      </c>
      <c r="T58" s="37"/>
      <c r="U58" s="37">
        <f t="shared" si="4"/>
        <v>-5.6159088747510824</v>
      </c>
      <c r="V58" s="37">
        <f t="shared" si="5"/>
        <v>268.19569857578932</v>
      </c>
      <c r="W58" s="30">
        <f t="shared" si="8"/>
        <v>5579.8945839400922</v>
      </c>
    </row>
    <row r="59" spans="2:23">
      <c r="B59" s="33"/>
      <c r="C59" s="78" t="s">
        <v>197</v>
      </c>
      <c r="D59" s="79" t="s">
        <v>198</v>
      </c>
      <c r="E59" s="80">
        <v>6552.9756691946759</v>
      </c>
      <c r="F59" s="11">
        <v>569.37175853072085</v>
      </c>
      <c r="G59" s="11">
        <v>605.71463673480946</v>
      </c>
      <c r="H59" s="12"/>
      <c r="I59" s="80">
        <v>6545.0138385685568</v>
      </c>
      <c r="J59" s="31">
        <v>122.02965913133711</v>
      </c>
      <c r="K59" s="81">
        <v>6422.9841794372196</v>
      </c>
      <c r="L59" s="61"/>
      <c r="M59" s="37">
        <f t="shared" si="0"/>
        <v>72.340676590755322</v>
      </c>
      <c r="N59" s="37">
        <f t="shared" si="1"/>
        <v>245.89237666238492</v>
      </c>
      <c r="O59" s="30">
        <f t="shared" si="6"/>
        <v>6104.7511261840791</v>
      </c>
      <c r="P59" s="28"/>
      <c r="Q59" s="37">
        <f t="shared" si="2"/>
        <v>2.7056246628038916</v>
      </c>
      <c r="R59" s="37">
        <f t="shared" si="3"/>
        <v>253.95521900539345</v>
      </c>
      <c r="S59" s="37">
        <f t="shared" si="7"/>
        <v>5848.0902825158819</v>
      </c>
      <c r="T59" s="37"/>
      <c r="U59" s="37">
        <f t="shared" si="4"/>
        <v>-5.6159088747510824</v>
      </c>
      <c r="V59" s="37">
        <f t="shared" si="5"/>
        <v>268.19569857578932</v>
      </c>
      <c r="W59" s="30">
        <f t="shared" si="8"/>
        <v>5579.8945839400922</v>
      </c>
    </row>
    <row r="60" spans="2:23">
      <c r="B60" s="33"/>
      <c r="C60" s="78" t="s">
        <v>199</v>
      </c>
      <c r="D60" s="79" t="s">
        <v>200</v>
      </c>
      <c r="E60" s="80">
        <v>6552.9756691946759</v>
      </c>
      <c r="F60" s="11">
        <v>569.37175853072085</v>
      </c>
      <c r="G60" s="11">
        <v>605.71463673480946</v>
      </c>
      <c r="H60" s="12"/>
      <c r="I60" s="80">
        <v>6545.0138385685568</v>
      </c>
      <c r="J60" s="31">
        <v>122.02965913133711</v>
      </c>
      <c r="K60" s="81">
        <v>6422.9841794372196</v>
      </c>
      <c r="L60" s="61"/>
      <c r="M60" s="37">
        <f t="shared" si="0"/>
        <v>72.340676590755322</v>
      </c>
      <c r="N60" s="37">
        <f t="shared" si="1"/>
        <v>245.89237666238492</v>
      </c>
      <c r="O60" s="30">
        <f t="shared" si="6"/>
        <v>6104.7511261840791</v>
      </c>
      <c r="P60" s="28"/>
      <c r="Q60" s="37">
        <f t="shared" si="2"/>
        <v>2.7056246628038916</v>
      </c>
      <c r="R60" s="37">
        <f t="shared" si="3"/>
        <v>253.95521900539345</v>
      </c>
      <c r="S60" s="37">
        <f t="shared" si="7"/>
        <v>5848.0902825158819</v>
      </c>
      <c r="T60" s="37"/>
      <c r="U60" s="37">
        <f t="shared" si="4"/>
        <v>-5.6159088747510824</v>
      </c>
      <c r="V60" s="37">
        <f t="shared" si="5"/>
        <v>268.19569857578932</v>
      </c>
      <c r="W60" s="30">
        <f t="shared" si="8"/>
        <v>5579.8945839400922</v>
      </c>
    </row>
    <row r="61" spans="2:23">
      <c r="B61" s="33"/>
      <c r="C61" s="78" t="s">
        <v>201</v>
      </c>
      <c r="D61" s="79" t="s">
        <v>202</v>
      </c>
      <c r="E61" s="80">
        <v>6552.9756691946759</v>
      </c>
      <c r="F61" s="11">
        <v>569.37175853072085</v>
      </c>
      <c r="G61" s="11">
        <v>605.71463673480946</v>
      </c>
      <c r="H61" s="12"/>
      <c r="I61" s="80">
        <v>6545.0138385685568</v>
      </c>
      <c r="J61" s="31">
        <v>122.02965913133711</v>
      </c>
      <c r="K61" s="81">
        <v>6422.9841794372196</v>
      </c>
      <c r="L61" s="61"/>
      <c r="M61" s="37">
        <f t="shared" si="0"/>
        <v>72.340676590755322</v>
      </c>
      <c r="N61" s="37">
        <f t="shared" si="1"/>
        <v>245.89237666238492</v>
      </c>
      <c r="O61" s="30">
        <f t="shared" si="6"/>
        <v>6104.7511261840791</v>
      </c>
      <c r="P61" s="28"/>
      <c r="Q61" s="37">
        <f t="shared" si="2"/>
        <v>2.7056246628038916</v>
      </c>
      <c r="R61" s="37">
        <f t="shared" si="3"/>
        <v>253.95521900539345</v>
      </c>
      <c r="S61" s="37">
        <f t="shared" si="7"/>
        <v>5848.0902825158819</v>
      </c>
      <c r="T61" s="37"/>
      <c r="U61" s="37">
        <f t="shared" si="4"/>
        <v>-5.6159088747510824</v>
      </c>
      <c r="V61" s="37">
        <f t="shared" si="5"/>
        <v>268.19569857578932</v>
      </c>
      <c r="W61" s="30">
        <f t="shared" si="8"/>
        <v>5579.8945839400922</v>
      </c>
    </row>
    <row r="62" spans="2:23">
      <c r="B62" s="33"/>
      <c r="C62" s="78" t="s">
        <v>203</v>
      </c>
      <c r="D62" s="79" t="s">
        <v>204</v>
      </c>
      <c r="E62" s="80">
        <v>6552.9756691946759</v>
      </c>
      <c r="F62" s="11">
        <v>569.37175853072085</v>
      </c>
      <c r="G62" s="11">
        <v>605.71463673480946</v>
      </c>
      <c r="H62" s="12"/>
      <c r="I62" s="80">
        <v>6545.0138385685568</v>
      </c>
      <c r="J62" s="31">
        <v>122.02965913133711</v>
      </c>
      <c r="K62" s="81">
        <v>6422.9841794372196</v>
      </c>
      <c r="L62" s="61"/>
      <c r="M62" s="37">
        <f t="shared" si="0"/>
        <v>72.340676590755322</v>
      </c>
      <c r="N62" s="37">
        <f t="shared" si="1"/>
        <v>245.89237666238492</v>
      </c>
      <c r="O62" s="30">
        <f t="shared" si="6"/>
        <v>6104.7511261840791</v>
      </c>
      <c r="P62" s="28"/>
      <c r="Q62" s="37">
        <f t="shared" si="2"/>
        <v>2.7056246628038916</v>
      </c>
      <c r="R62" s="37">
        <f t="shared" si="3"/>
        <v>253.95521900539345</v>
      </c>
      <c r="S62" s="37">
        <f t="shared" si="7"/>
        <v>5848.0902825158819</v>
      </c>
      <c r="T62" s="37"/>
      <c r="U62" s="37">
        <f t="shared" si="4"/>
        <v>-5.6159088747510824</v>
      </c>
      <c r="V62" s="37">
        <f t="shared" si="5"/>
        <v>268.19569857578932</v>
      </c>
      <c r="W62" s="30">
        <f t="shared" si="8"/>
        <v>5579.8945839400922</v>
      </c>
    </row>
    <row r="63" spans="2:23">
      <c r="B63" s="33"/>
      <c r="C63" s="78" t="s">
        <v>205</v>
      </c>
      <c r="D63" s="79" t="s">
        <v>206</v>
      </c>
      <c r="E63" s="80">
        <v>6552.9756691946759</v>
      </c>
      <c r="F63" s="11">
        <v>569.37175853072085</v>
      </c>
      <c r="G63" s="11">
        <v>605.71463673480946</v>
      </c>
      <c r="H63" s="12"/>
      <c r="I63" s="80">
        <v>6545.0138385685568</v>
      </c>
      <c r="J63" s="31">
        <v>122.02965913133711</v>
      </c>
      <c r="K63" s="81">
        <v>6422.9841794372196</v>
      </c>
      <c r="L63" s="61"/>
      <c r="M63" s="37">
        <f t="shared" si="0"/>
        <v>72.340676590755322</v>
      </c>
      <c r="N63" s="37">
        <f t="shared" si="1"/>
        <v>245.89237666238492</v>
      </c>
      <c r="O63" s="30">
        <f t="shared" si="6"/>
        <v>6104.7511261840791</v>
      </c>
      <c r="P63" s="28"/>
      <c r="Q63" s="37">
        <f t="shared" si="2"/>
        <v>2.7056246628038916</v>
      </c>
      <c r="R63" s="37">
        <f t="shared" si="3"/>
        <v>253.95521900539345</v>
      </c>
      <c r="S63" s="37">
        <f t="shared" si="7"/>
        <v>5848.0902825158819</v>
      </c>
      <c r="T63" s="37"/>
      <c r="U63" s="37">
        <f t="shared" si="4"/>
        <v>-5.6159088747510824</v>
      </c>
      <c r="V63" s="37">
        <f t="shared" si="5"/>
        <v>268.19569857578932</v>
      </c>
      <c r="W63" s="30">
        <f t="shared" si="8"/>
        <v>5579.8945839400922</v>
      </c>
    </row>
    <row r="64" spans="2:23">
      <c r="B64" s="33"/>
      <c r="C64" s="78" t="s">
        <v>207</v>
      </c>
      <c r="D64" s="79" t="s">
        <v>208</v>
      </c>
      <c r="E64" s="80">
        <v>6552.9756691946759</v>
      </c>
      <c r="F64" s="11">
        <v>569.37175853072085</v>
      </c>
      <c r="G64" s="11">
        <v>605.71463673480946</v>
      </c>
      <c r="H64" s="12"/>
      <c r="I64" s="80">
        <v>6545.0138385685568</v>
      </c>
      <c r="J64" s="31">
        <v>122.02965913133711</v>
      </c>
      <c r="K64" s="81">
        <v>6422.9841794372196</v>
      </c>
      <c r="L64" s="61"/>
      <c r="M64" s="37">
        <f t="shared" si="0"/>
        <v>72.340676590755322</v>
      </c>
      <c r="N64" s="37">
        <f t="shared" si="1"/>
        <v>245.89237666238492</v>
      </c>
      <c r="O64" s="30">
        <f t="shared" si="6"/>
        <v>6104.7511261840791</v>
      </c>
      <c r="P64" s="28"/>
      <c r="Q64" s="37">
        <f t="shared" si="2"/>
        <v>2.7056246628038916</v>
      </c>
      <c r="R64" s="37">
        <f t="shared" si="3"/>
        <v>253.95521900539345</v>
      </c>
      <c r="S64" s="37">
        <f t="shared" si="7"/>
        <v>5848.0902825158819</v>
      </c>
      <c r="T64" s="37"/>
      <c r="U64" s="37">
        <f t="shared" si="4"/>
        <v>-5.6159088747510824</v>
      </c>
      <c r="V64" s="37">
        <f t="shared" si="5"/>
        <v>268.19569857578932</v>
      </c>
      <c r="W64" s="30">
        <f t="shared" si="8"/>
        <v>5579.8945839400922</v>
      </c>
    </row>
    <row r="65" spans="2:23">
      <c r="B65" s="33"/>
      <c r="C65" s="78" t="s">
        <v>209</v>
      </c>
      <c r="D65" s="79" t="s">
        <v>210</v>
      </c>
      <c r="E65" s="80">
        <v>6552.9756691946759</v>
      </c>
      <c r="F65" s="11">
        <v>569.37175853072085</v>
      </c>
      <c r="G65" s="11">
        <v>605.71463673480946</v>
      </c>
      <c r="H65" s="12"/>
      <c r="I65" s="80">
        <v>6545.0138385685568</v>
      </c>
      <c r="J65" s="31">
        <v>122.02965913133711</v>
      </c>
      <c r="K65" s="81">
        <v>6422.9841794372196</v>
      </c>
      <c r="L65" s="61"/>
      <c r="M65" s="37">
        <f t="shared" si="0"/>
        <v>72.340676590755322</v>
      </c>
      <c r="N65" s="37">
        <f t="shared" si="1"/>
        <v>245.89237666238492</v>
      </c>
      <c r="O65" s="30">
        <f t="shared" si="6"/>
        <v>6104.7511261840791</v>
      </c>
      <c r="P65" s="28"/>
      <c r="Q65" s="37">
        <f t="shared" si="2"/>
        <v>2.7056246628038916</v>
      </c>
      <c r="R65" s="37">
        <f t="shared" si="3"/>
        <v>253.95521900539345</v>
      </c>
      <c r="S65" s="37">
        <f t="shared" si="7"/>
        <v>5848.0902825158819</v>
      </c>
      <c r="T65" s="37"/>
      <c r="U65" s="37">
        <f t="shared" si="4"/>
        <v>-5.6159088747510824</v>
      </c>
      <c r="V65" s="37">
        <f t="shared" si="5"/>
        <v>268.19569857578932</v>
      </c>
      <c r="W65" s="30">
        <f t="shared" si="8"/>
        <v>5579.8945839400922</v>
      </c>
    </row>
    <row r="66" spans="2:23">
      <c r="B66" s="33"/>
      <c r="C66" s="78" t="s">
        <v>211</v>
      </c>
      <c r="D66" s="79" t="s">
        <v>212</v>
      </c>
      <c r="E66" s="80">
        <v>6552.9756691946759</v>
      </c>
      <c r="F66" s="11">
        <v>569.37175853072085</v>
      </c>
      <c r="G66" s="11">
        <v>605.71463673480946</v>
      </c>
      <c r="H66" s="12"/>
      <c r="I66" s="80">
        <v>6545.0138385685568</v>
      </c>
      <c r="J66" s="31">
        <v>122.02965913133711</v>
      </c>
      <c r="K66" s="81">
        <v>6422.9841794372196</v>
      </c>
      <c r="L66" s="61"/>
      <c r="M66" s="37">
        <f t="shared" si="0"/>
        <v>72.340676590755322</v>
      </c>
      <c r="N66" s="37">
        <f t="shared" si="1"/>
        <v>245.89237666238492</v>
      </c>
      <c r="O66" s="30">
        <f t="shared" si="6"/>
        <v>6104.7511261840791</v>
      </c>
      <c r="P66" s="28"/>
      <c r="Q66" s="37">
        <f t="shared" si="2"/>
        <v>2.7056246628038916</v>
      </c>
      <c r="R66" s="37">
        <f t="shared" si="3"/>
        <v>253.95521900539345</v>
      </c>
      <c r="S66" s="37">
        <f t="shared" si="7"/>
        <v>5848.0902825158819</v>
      </c>
      <c r="T66" s="37"/>
      <c r="U66" s="37">
        <f t="shared" si="4"/>
        <v>-5.6159088747510824</v>
      </c>
      <c r="V66" s="37">
        <f t="shared" si="5"/>
        <v>268.19569857578932</v>
      </c>
      <c r="W66" s="30">
        <f t="shared" si="8"/>
        <v>5579.8945839400922</v>
      </c>
    </row>
    <row r="67" spans="2:23">
      <c r="B67" s="33"/>
      <c r="C67" s="78" t="s">
        <v>213</v>
      </c>
      <c r="D67" s="79" t="s">
        <v>214</v>
      </c>
      <c r="E67" s="80">
        <v>6552.9756691946759</v>
      </c>
      <c r="F67" s="11">
        <v>569.37175853072085</v>
      </c>
      <c r="G67" s="11">
        <v>605.71463673480946</v>
      </c>
      <c r="H67" s="12"/>
      <c r="I67" s="80">
        <v>6545.0138385685568</v>
      </c>
      <c r="J67" s="31">
        <v>122.02965913133711</v>
      </c>
      <c r="K67" s="81">
        <v>6422.9841794372196</v>
      </c>
      <c r="L67" s="61"/>
      <c r="M67" s="37">
        <f t="shared" si="0"/>
        <v>72.340676590755322</v>
      </c>
      <c r="N67" s="37">
        <f t="shared" si="1"/>
        <v>245.89237666238492</v>
      </c>
      <c r="O67" s="30">
        <f t="shared" si="6"/>
        <v>6104.7511261840791</v>
      </c>
      <c r="P67" s="28"/>
      <c r="Q67" s="37">
        <f t="shared" si="2"/>
        <v>2.7056246628038916</v>
      </c>
      <c r="R67" s="37">
        <f t="shared" si="3"/>
        <v>253.95521900539345</v>
      </c>
      <c r="S67" s="37">
        <f t="shared" si="7"/>
        <v>5848.0902825158819</v>
      </c>
      <c r="T67" s="37"/>
      <c r="U67" s="37">
        <f t="shared" si="4"/>
        <v>-5.6159088747510824</v>
      </c>
      <c r="V67" s="37">
        <f t="shared" si="5"/>
        <v>268.19569857578932</v>
      </c>
      <c r="W67" s="30">
        <f t="shared" si="8"/>
        <v>5579.8945839400922</v>
      </c>
    </row>
    <row r="68" spans="2:23">
      <c r="B68" s="33"/>
      <c r="C68" s="78" t="s">
        <v>215</v>
      </c>
      <c r="D68" s="79" t="s">
        <v>216</v>
      </c>
      <c r="E68" s="80">
        <v>6552.9756691946759</v>
      </c>
      <c r="F68" s="11">
        <v>569.37175853072085</v>
      </c>
      <c r="G68" s="11">
        <v>605.71463673480946</v>
      </c>
      <c r="H68" s="12"/>
      <c r="I68" s="80">
        <v>6545.0138385685568</v>
      </c>
      <c r="J68" s="31">
        <v>122.02965913133711</v>
      </c>
      <c r="K68" s="81">
        <v>6422.9841794372196</v>
      </c>
      <c r="L68" s="61"/>
      <c r="M68" s="37">
        <f t="shared" si="0"/>
        <v>72.340676590755322</v>
      </c>
      <c r="N68" s="37">
        <f t="shared" si="1"/>
        <v>245.89237666238492</v>
      </c>
      <c r="O68" s="30">
        <f t="shared" si="6"/>
        <v>6104.7511261840791</v>
      </c>
      <c r="P68" s="28"/>
      <c r="Q68" s="37">
        <f t="shared" si="2"/>
        <v>2.7056246628038916</v>
      </c>
      <c r="R68" s="37">
        <f t="shared" si="3"/>
        <v>253.95521900539345</v>
      </c>
      <c r="S68" s="37">
        <f t="shared" si="7"/>
        <v>5848.0902825158819</v>
      </c>
      <c r="T68" s="37"/>
      <c r="U68" s="37">
        <f t="shared" si="4"/>
        <v>-5.6159088747510824</v>
      </c>
      <c r="V68" s="37">
        <f t="shared" si="5"/>
        <v>268.19569857578932</v>
      </c>
      <c r="W68" s="30">
        <f t="shared" si="8"/>
        <v>5579.8945839400922</v>
      </c>
    </row>
    <row r="69" spans="2:23">
      <c r="B69" s="33"/>
      <c r="C69" s="78" t="s">
        <v>217</v>
      </c>
      <c r="D69" s="79" t="s">
        <v>218</v>
      </c>
      <c r="E69" s="80">
        <v>6552.9756691946759</v>
      </c>
      <c r="F69" s="11">
        <v>569.37175853072085</v>
      </c>
      <c r="G69" s="11">
        <v>605.71463673480946</v>
      </c>
      <c r="H69" s="12"/>
      <c r="I69" s="80">
        <v>6545.0138385685568</v>
      </c>
      <c r="J69" s="31">
        <v>122.02965913133711</v>
      </c>
      <c r="K69" s="81">
        <v>6422.9841794372196</v>
      </c>
      <c r="L69" s="61"/>
      <c r="M69" s="37">
        <f t="shared" si="0"/>
        <v>72.340676590755322</v>
      </c>
      <c r="N69" s="37">
        <f t="shared" si="1"/>
        <v>245.89237666238492</v>
      </c>
      <c r="O69" s="30">
        <f t="shared" si="6"/>
        <v>6104.7511261840791</v>
      </c>
      <c r="P69" s="28"/>
      <c r="Q69" s="37">
        <f t="shared" si="2"/>
        <v>2.7056246628038916</v>
      </c>
      <c r="R69" s="37">
        <f t="shared" si="3"/>
        <v>253.95521900539345</v>
      </c>
      <c r="S69" s="37">
        <f t="shared" si="7"/>
        <v>5848.0902825158819</v>
      </c>
      <c r="T69" s="37"/>
      <c r="U69" s="37">
        <f t="shared" si="4"/>
        <v>-5.6159088747510824</v>
      </c>
      <c r="V69" s="37">
        <f t="shared" si="5"/>
        <v>268.19569857578932</v>
      </c>
      <c r="W69" s="30">
        <f t="shared" si="8"/>
        <v>5579.8945839400922</v>
      </c>
    </row>
    <row r="70" spans="2:23">
      <c r="B70" s="33"/>
      <c r="C70" s="78" t="s">
        <v>219</v>
      </c>
      <c r="D70" s="79" t="s">
        <v>220</v>
      </c>
      <c r="E70" s="80">
        <v>6552.9756691946759</v>
      </c>
      <c r="F70" s="11">
        <v>569.37175853072085</v>
      </c>
      <c r="G70" s="11">
        <v>605.71463673480946</v>
      </c>
      <c r="H70" s="12"/>
      <c r="I70" s="80">
        <v>6545.0138385685568</v>
      </c>
      <c r="J70" s="31">
        <v>122.02965913133711</v>
      </c>
      <c r="K70" s="81">
        <v>6422.9841794372196</v>
      </c>
      <c r="L70" s="61"/>
      <c r="M70" s="37">
        <f t="shared" si="0"/>
        <v>72.340676590755322</v>
      </c>
      <c r="N70" s="37">
        <f t="shared" si="1"/>
        <v>245.89237666238492</v>
      </c>
      <c r="O70" s="30">
        <f t="shared" si="6"/>
        <v>6104.7511261840791</v>
      </c>
      <c r="P70" s="28"/>
      <c r="Q70" s="37">
        <f t="shared" si="2"/>
        <v>2.7056246628038916</v>
      </c>
      <c r="R70" s="37">
        <f t="shared" si="3"/>
        <v>253.95521900539345</v>
      </c>
      <c r="S70" s="37">
        <f t="shared" si="7"/>
        <v>5848.0902825158819</v>
      </c>
      <c r="T70" s="37"/>
      <c r="U70" s="37">
        <f t="shared" si="4"/>
        <v>-5.6159088747510824</v>
      </c>
      <c r="V70" s="37">
        <f t="shared" si="5"/>
        <v>268.19569857578932</v>
      </c>
      <c r="W70" s="30">
        <f t="shared" si="8"/>
        <v>5579.8945839400922</v>
      </c>
    </row>
    <row r="71" spans="2:23">
      <c r="B71" s="33"/>
      <c r="C71" s="78" t="s">
        <v>221</v>
      </c>
      <c r="D71" s="79" t="s">
        <v>222</v>
      </c>
      <c r="E71" s="80">
        <v>6552.9756691946759</v>
      </c>
      <c r="F71" s="11">
        <v>569.37175853072085</v>
      </c>
      <c r="G71" s="11">
        <v>605.71463673480946</v>
      </c>
      <c r="H71" s="12"/>
      <c r="I71" s="80">
        <v>6545.0138385685568</v>
      </c>
      <c r="J71" s="31">
        <v>122.02965913133711</v>
      </c>
      <c r="K71" s="81">
        <v>6422.9841794372196</v>
      </c>
      <c r="L71" s="61"/>
      <c r="M71" s="37">
        <f t="shared" si="0"/>
        <v>72.340676590755322</v>
      </c>
      <c r="N71" s="37">
        <f t="shared" si="1"/>
        <v>245.89237666238492</v>
      </c>
      <c r="O71" s="30">
        <f t="shared" si="6"/>
        <v>6104.7511261840791</v>
      </c>
      <c r="P71" s="28"/>
      <c r="Q71" s="37">
        <f t="shared" si="2"/>
        <v>2.7056246628038916</v>
      </c>
      <c r="R71" s="37">
        <f t="shared" si="3"/>
        <v>253.95521900539345</v>
      </c>
      <c r="S71" s="37">
        <f t="shared" si="7"/>
        <v>5848.0902825158819</v>
      </c>
      <c r="T71" s="37"/>
      <c r="U71" s="37">
        <f t="shared" si="4"/>
        <v>-5.6159088747510824</v>
      </c>
      <c r="V71" s="37">
        <f t="shared" si="5"/>
        <v>268.19569857578932</v>
      </c>
      <c r="W71" s="30">
        <f t="shared" si="8"/>
        <v>5579.8945839400922</v>
      </c>
    </row>
    <row r="72" spans="2:23">
      <c r="B72" s="33"/>
      <c r="C72" s="78" t="s">
        <v>223</v>
      </c>
      <c r="D72" s="79" t="s">
        <v>224</v>
      </c>
      <c r="E72" s="80">
        <v>6552.9756691946759</v>
      </c>
      <c r="F72" s="11">
        <v>569.37175853072085</v>
      </c>
      <c r="G72" s="11">
        <v>605.71463673480946</v>
      </c>
      <c r="H72" s="12"/>
      <c r="I72" s="80">
        <v>6545.0138385685568</v>
      </c>
      <c r="J72" s="31">
        <v>122.02965913133711</v>
      </c>
      <c r="K72" s="81">
        <v>6422.9841794372196</v>
      </c>
      <c r="L72" s="61"/>
      <c r="M72" s="37">
        <f t="shared" ref="M72:M135" si="9">(K72-L72)/(K$1018-L$1018)*M$1018</f>
        <v>72.340676590755322</v>
      </c>
      <c r="N72" s="37">
        <f t="shared" ref="N72:N135" si="10">M72/M$1018*N$1018</f>
        <v>245.89237666238492</v>
      </c>
      <c r="O72" s="30">
        <f t="shared" si="6"/>
        <v>6104.7511261840791</v>
      </c>
      <c r="P72" s="28"/>
      <c r="Q72" s="37">
        <f t="shared" ref="Q72:Q135" si="11">(O72-P72)/(O$1018-P$1018)*Q$1018</f>
        <v>2.7056246628038916</v>
      </c>
      <c r="R72" s="37">
        <f t="shared" ref="R72:R135" si="12">Q72/Q$1018*R$1018</f>
        <v>253.95521900539345</v>
      </c>
      <c r="S72" s="37">
        <f t="shared" si="7"/>
        <v>5848.0902825158819</v>
      </c>
      <c r="T72" s="37"/>
      <c r="U72" s="37">
        <f t="shared" ref="U72:U135" si="13">(S72-T72)/(S$1018-T$1018)*U$1018</f>
        <v>-5.6159088747510824</v>
      </c>
      <c r="V72" s="37">
        <f t="shared" ref="V72:V135" si="14">R72/R$1018*V$1018</f>
        <v>268.19569857578932</v>
      </c>
      <c r="W72" s="30">
        <f t="shared" si="8"/>
        <v>5579.8945839400922</v>
      </c>
    </row>
    <row r="73" spans="2:23">
      <c r="B73" s="33"/>
      <c r="C73" s="78" t="s">
        <v>225</v>
      </c>
      <c r="D73" s="79" t="s">
        <v>226</v>
      </c>
      <c r="E73" s="80">
        <v>6552.9756691946759</v>
      </c>
      <c r="F73" s="11">
        <v>569.37175853072085</v>
      </c>
      <c r="G73" s="11">
        <v>605.71463673480946</v>
      </c>
      <c r="H73" s="12"/>
      <c r="I73" s="80">
        <v>6545.0138385685568</v>
      </c>
      <c r="J73" s="31">
        <v>122.02965913133711</v>
      </c>
      <c r="K73" s="81">
        <v>6422.9841794372196</v>
      </c>
      <c r="L73" s="61"/>
      <c r="M73" s="37">
        <f t="shared" si="9"/>
        <v>72.340676590755322</v>
      </c>
      <c r="N73" s="37">
        <f t="shared" si="10"/>
        <v>245.89237666238492</v>
      </c>
      <c r="O73" s="30">
        <f t="shared" ref="O73:O136" si="15">K73-L73-M73-N73</f>
        <v>6104.7511261840791</v>
      </c>
      <c r="P73" s="28"/>
      <c r="Q73" s="37">
        <f t="shared" si="11"/>
        <v>2.7056246628038916</v>
      </c>
      <c r="R73" s="37">
        <f t="shared" si="12"/>
        <v>253.95521900539345</v>
      </c>
      <c r="S73" s="37">
        <f t="shared" ref="S73:S136" si="16">O73-P73-Q73-R73</f>
        <v>5848.0902825158819</v>
      </c>
      <c r="T73" s="37"/>
      <c r="U73" s="37">
        <f t="shared" si="13"/>
        <v>-5.6159088747510824</v>
      </c>
      <c r="V73" s="37">
        <f t="shared" si="14"/>
        <v>268.19569857578932</v>
      </c>
      <c r="W73" s="30">
        <f t="shared" ref="W73:W136" si="17">O73-P73-Q73-R73-V73</f>
        <v>5579.8945839400922</v>
      </c>
    </row>
    <row r="74" spans="2:23">
      <c r="B74" s="33"/>
      <c r="C74" s="78" t="s">
        <v>227</v>
      </c>
      <c r="D74" s="79" t="s">
        <v>228</v>
      </c>
      <c r="E74" s="80">
        <v>6552.9756691946759</v>
      </c>
      <c r="F74" s="11">
        <v>569.37175853072085</v>
      </c>
      <c r="G74" s="11">
        <v>605.71463673480946</v>
      </c>
      <c r="H74" s="12"/>
      <c r="I74" s="80">
        <v>6545.0138385685568</v>
      </c>
      <c r="J74" s="31">
        <v>122.02965913133711</v>
      </c>
      <c r="K74" s="81">
        <v>6422.9841794372196</v>
      </c>
      <c r="L74" s="61"/>
      <c r="M74" s="37">
        <f t="shared" si="9"/>
        <v>72.340676590755322</v>
      </c>
      <c r="N74" s="37">
        <f t="shared" si="10"/>
        <v>245.89237666238492</v>
      </c>
      <c r="O74" s="30">
        <f t="shared" si="15"/>
        <v>6104.7511261840791</v>
      </c>
      <c r="P74" s="28"/>
      <c r="Q74" s="37">
        <f t="shared" si="11"/>
        <v>2.7056246628038916</v>
      </c>
      <c r="R74" s="37">
        <f t="shared" si="12"/>
        <v>253.95521900539345</v>
      </c>
      <c r="S74" s="37">
        <f t="shared" si="16"/>
        <v>5848.0902825158819</v>
      </c>
      <c r="T74" s="37"/>
      <c r="U74" s="37">
        <f t="shared" si="13"/>
        <v>-5.6159088747510824</v>
      </c>
      <c r="V74" s="37">
        <f t="shared" si="14"/>
        <v>268.19569857578932</v>
      </c>
      <c r="W74" s="30">
        <f t="shared" si="17"/>
        <v>5579.8945839400922</v>
      </c>
    </row>
    <row r="75" spans="2:23">
      <c r="B75" s="33"/>
      <c r="C75" s="78" t="s">
        <v>229</v>
      </c>
      <c r="D75" s="79" t="s">
        <v>230</v>
      </c>
      <c r="E75" s="80">
        <v>6552.9756691946759</v>
      </c>
      <c r="F75" s="11">
        <v>569.37175853072085</v>
      </c>
      <c r="G75" s="11">
        <v>605.71463673480946</v>
      </c>
      <c r="H75" s="12"/>
      <c r="I75" s="80">
        <v>6545.0138385685568</v>
      </c>
      <c r="J75" s="31">
        <v>122.02965913133711</v>
      </c>
      <c r="K75" s="81">
        <v>6422.9841794372196</v>
      </c>
      <c r="L75" s="61"/>
      <c r="M75" s="37">
        <f t="shared" si="9"/>
        <v>72.340676590755322</v>
      </c>
      <c r="N75" s="37">
        <f t="shared" si="10"/>
        <v>245.89237666238492</v>
      </c>
      <c r="O75" s="30">
        <f t="shared" si="15"/>
        <v>6104.7511261840791</v>
      </c>
      <c r="P75" s="28"/>
      <c r="Q75" s="37">
        <f t="shared" si="11"/>
        <v>2.7056246628038916</v>
      </c>
      <c r="R75" s="37">
        <f t="shared" si="12"/>
        <v>253.95521900539345</v>
      </c>
      <c r="S75" s="37">
        <f t="shared" si="16"/>
        <v>5848.0902825158819</v>
      </c>
      <c r="T75" s="37"/>
      <c r="U75" s="37">
        <f t="shared" si="13"/>
        <v>-5.6159088747510824</v>
      </c>
      <c r="V75" s="37">
        <f t="shared" si="14"/>
        <v>268.19569857578932</v>
      </c>
      <c r="W75" s="30">
        <f t="shared" si="17"/>
        <v>5579.8945839400922</v>
      </c>
    </row>
    <row r="76" spans="2:23">
      <c r="B76" s="33"/>
      <c r="C76" s="78" t="s">
        <v>231</v>
      </c>
      <c r="D76" s="79" t="s">
        <v>232</v>
      </c>
      <c r="E76" s="80">
        <v>6552.9756691946759</v>
      </c>
      <c r="F76" s="11">
        <v>569.37175853072085</v>
      </c>
      <c r="G76" s="11">
        <v>605.71463673480946</v>
      </c>
      <c r="H76" s="12"/>
      <c r="I76" s="80">
        <v>6545.0138385685568</v>
      </c>
      <c r="J76" s="31">
        <v>122.02965913133711</v>
      </c>
      <c r="K76" s="81">
        <v>6422.9841794372196</v>
      </c>
      <c r="L76" s="61"/>
      <c r="M76" s="37">
        <f t="shared" si="9"/>
        <v>72.340676590755322</v>
      </c>
      <c r="N76" s="37">
        <f t="shared" si="10"/>
        <v>245.89237666238492</v>
      </c>
      <c r="O76" s="30">
        <f t="shared" si="15"/>
        <v>6104.7511261840791</v>
      </c>
      <c r="P76" s="28"/>
      <c r="Q76" s="37">
        <f t="shared" si="11"/>
        <v>2.7056246628038916</v>
      </c>
      <c r="R76" s="37">
        <f t="shared" si="12"/>
        <v>253.95521900539345</v>
      </c>
      <c r="S76" s="37">
        <f t="shared" si="16"/>
        <v>5848.0902825158819</v>
      </c>
      <c r="T76" s="37"/>
      <c r="U76" s="37">
        <f t="shared" si="13"/>
        <v>-5.6159088747510824</v>
      </c>
      <c r="V76" s="37">
        <f t="shared" si="14"/>
        <v>268.19569857578932</v>
      </c>
      <c r="W76" s="30">
        <f t="shared" si="17"/>
        <v>5579.8945839400922</v>
      </c>
    </row>
    <row r="77" spans="2:23">
      <c r="B77" s="33"/>
      <c r="C77" s="78" t="s">
        <v>233</v>
      </c>
      <c r="D77" s="79" t="s">
        <v>234</v>
      </c>
      <c r="E77" s="80">
        <v>6552.9756691946759</v>
      </c>
      <c r="F77" s="11">
        <v>569.37175853072085</v>
      </c>
      <c r="G77" s="11">
        <v>605.71463673480946</v>
      </c>
      <c r="H77" s="12"/>
      <c r="I77" s="80">
        <v>6545.0138385685568</v>
      </c>
      <c r="J77" s="31">
        <v>122.02965913133711</v>
      </c>
      <c r="K77" s="81">
        <v>6422.9841794372196</v>
      </c>
      <c r="L77" s="61"/>
      <c r="M77" s="37">
        <f t="shared" si="9"/>
        <v>72.340676590755322</v>
      </c>
      <c r="N77" s="37">
        <f t="shared" si="10"/>
        <v>245.89237666238492</v>
      </c>
      <c r="O77" s="30">
        <f t="shared" si="15"/>
        <v>6104.7511261840791</v>
      </c>
      <c r="P77" s="28"/>
      <c r="Q77" s="37">
        <f t="shared" si="11"/>
        <v>2.7056246628038916</v>
      </c>
      <c r="R77" s="37">
        <f t="shared" si="12"/>
        <v>253.95521900539345</v>
      </c>
      <c r="S77" s="37">
        <f t="shared" si="16"/>
        <v>5848.0902825158819</v>
      </c>
      <c r="T77" s="37"/>
      <c r="U77" s="37">
        <f t="shared" si="13"/>
        <v>-5.6159088747510824</v>
      </c>
      <c r="V77" s="37">
        <f t="shared" si="14"/>
        <v>268.19569857578932</v>
      </c>
      <c r="W77" s="30">
        <f t="shared" si="17"/>
        <v>5579.8945839400922</v>
      </c>
    </row>
    <row r="78" spans="2:23">
      <c r="B78" s="33"/>
      <c r="C78" s="78" t="s">
        <v>235</v>
      </c>
      <c r="D78" s="79" t="s">
        <v>236</v>
      </c>
      <c r="E78" s="80">
        <v>6552.9756691946759</v>
      </c>
      <c r="F78" s="11">
        <v>569.37175853072085</v>
      </c>
      <c r="G78" s="11">
        <v>605.71463673480946</v>
      </c>
      <c r="H78" s="12"/>
      <c r="I78" s="80">
        <v>6545.0138385685568</v>
      </c>
      <c r="J78" s="31">
        <v>122.02965913133711</v>
      </c>
      <c r="K78" s="81">
        <v>6422.9841794372196</v>
      </c>
      <c r="L78" s="61"/>
      <c r="M78" s="37">
        <f t="shared" si="9"/>
        <v>72.340676590755322</v>
      </c>
      <c r="N78" s="37">
        <f t="shared" si="10"/>
        <v>245.89237666238492</v>
      </c>
      <c r="O78" s="30">
        <f t="shared" si="15"/>
        <v>6104.7511261840791</v>
      </c>
      <c r="P78" s="28"/>
      <c r="Q78" s="37">
        <f t="shared" si="11"/>
        <v>2.7056246628038916</v>
      </c>
      <c r="R78" s="37">
        <f t="shared" si="12"/>
        <v>253.95521900539345</v>
      </c>
      <c r="S78" s="37">
        <f t="shared" si="16"/>
        <v>5848.0902825158819</v>
      </c>
      <c r="T78" s="37"/>
      <c r="U78" s="37">
        <f t="shared" si="13"/>
        <v>-5.6159088747510824</v>
      </c>
      <c r="V78" s="37">
        <f t="shared" si="14"/>
        <v>268.19569857578932</v>
      </c>
      <c r="W78" s="30">
        <f t="shared" si="17"/>
        <v>5579.8945839400922</v>
      </c>
    </row>
    <row r="79" spans="2:23">
      <c r="B79" s="33"/>
      <c r="C79" s="78" t="s">
        <v>237</v>
      </c>
      <c r="D79" s="79" t="s">
        <v>238</v>
      </c>
      <c r="E79" s="80">
        <v>6552.9756691946759</v>
      </c>
      <c r="F79" s="11">
        <v>569.37175853072085</v>
      </c>
      <c r="G79" s="11">
        <v>605.71463673480946</v>
      </c>
      <c r="H79" s="12"/>
      <c r="I79" s="80">
        <v>6545.0138385685568</v>
      </c>
      <c r="J79" s="31">
        <v>122.02965913133711</v>
      </c>
      <c r="K79" s="81">
        <v>6422.9841794372196</v>
      </c>
      <c r="L79" s="61"/>
      <c r="M79" s="37">
        <f t="shared" si="9"/>
        <v>72.340676590755322</v>
      </c>
      <c r="N79" s="37">
        <f t="shared" si="10"/>
        <v>245.89237666238492</v>
      </c>
      <c r="O79" s="30">
        <f t="shared" si="15"/>
        <v>6104.7511261840791</v>
      </c>
      <c r="P79" s="28"/>
      <c r="Q79" s="37">
        <f t="shared" si="11"/>
        <v>2.7056246628038916</v>
      </c>
      <c r="R79" s="37">
        <f t="shared" si="12"/>
        <v>253.95521900539345</v>
      </c>
      <c r="S79" s="37">
        <f t="shared" si="16"/>
        <v>5848.0902825158819</v>
      </c>
      <c r="T79" s="37"/>
      <c r="U79" s="37">
        <f t="shared" si="13"/>
        <v>-5.6159088747510824</v>
      </c>
      <c r="V79" s="37">
        <f t="shared" si="14"/>
        <v>268.19569857578932</v>
      </c>
      <c r="W79" s="30">
        <f t="shared" si="17"/>
        <v>5579.8945839400922</v>
      </c>
    </row>
    <row r="80" spans="2:23">
      <c r="B80" s="33"/>
      <c r="C80" s="78" t="s">
        <v>239</v>
      </c>
      <c r="D80" s="79" t="s">
        <v>240</v>
      </c>
      <c r="E80" s="80">
        <v>6552.9756691946759</v>
      </c>
      <c r="F80" s="11">
        <v>569.37175853072085</v>
      </c>
      <c r="G80" s="11">
        <v>605.71463673480946</v>
      </c>
      <c r="H80" s="12"/>
      <c r="I80" s="80">
        <v>6545.0138385685568</v>
      </c>
      <c r="J80" s="31">
        <v>122.02965913133711</v>
      </c>
      <c r="K80" s="81">
        <v>6422.9841794372196</v>
      </c>
      <c r="L80" s="61"/>
      <c r="M80" s="37">
        <f t="shared" si="9"/>
        <v>72.340676590755322</v>
      </c>
      <c r="N80" s="37">
        <f t="shared" si="10"/>
        <v>245.89237666238492</v>
      </c>
      <c r="O80" s="30">
        <f t="shared" si="15"/>
        <v>6104.7511261840791</v>
      </c>
      <c r="P80" s="28"/>
      <c r="Q80" s="37">
        <f t="shared" si="11"/>
        <v>2.7056246628038916</v>
      </c>
      <c r="R80" s="37">
        <f t="shared" si="12"/>
        <v>253.95521900539345</v>
      </c>
      <c r="S80" s="37">
        <f t="shared" si="16"/>
        <v>5848.0902825158819</v>
      </c>
      <c r="T80" s="37"/>
      <c r="U80" s="37">
        <f t="shared" si="13"/>
        <v>-5.6159088747510824</v>
      </c>
      <c r="V80" s="37">
        <f t="shared" si="14"/>
        <v>268.19569857578932</v>
      </c>
      <c r="W80" s="30">
        <f t="shared" si="17"/>
        <v>5579.8945839400922</v>
      </c>
    </row>
    <row r="81" spans="2:23">
      <c r="B81" s="33"/>
      <c r="C81" s="78" t="s">
        <v>241</v>
      </c>
      <c r="D81" s="79" t="s">
        <v>242</v>
      </c>
      <c r="E81" s="80">
        <v>6552.9756691946759</v>
      </c>
      <c r="F81" s="11">
        <v>569.37175853072085</v>
      </c>
      <c r="G81" s="11">
        <v>605.71463673480946</v>
      </c>
      <c r="H81" s="12"/>
      <c r="I81" s="80">
        <v>6545.0138385685568</v>
      </c>
      <c r="J81" s="31">
        <v>122.02965913133711</v>
      </c>
      <c r="K81" s="81">
        <v>6422.9841794372196</v>
      </c>
      <c r="L81" s="61"/>
      <c r="M81" s="37">
        <f t="shared" si="9"/>
        <v>72.340676590755322</v>
      </c>
      <c r="N81" s="37">
        <f t="shared" si="10"/>
        <v>245.89237666238492</v>
      </c>
      <c r="O81" s="30">
        <f t="shared" si="15"/>
        <v>6104.7511261840791</v>
      </c>
      <c r="P81" s="28"/>
      <c r="Q81" s="37">
        <f t="shared" si="11"/>
        <v>2.7056246628038916</v>
      </c>
      <c r="R81" s="37">
        <f t="shared" si="12"/>
        <v>253.95521900539345</v>
      </c>
      <c r="S81" s="37">
        <f t="shared" si="16"/>
        <v>5848.0902825158819</v>
      </c>
      <c r="T81" s="37"/>
      <c r="U81" s="37">
        <f t="shared" si="13"/>
        <v>-5.6159088747510824</v>
      </c>
      <c r="V81" s="37">
        <f t="shared" si="14"/>
        <v>268.19569857578932</v>
      </c>
      <c r="W81" s="30">
        <f t="shared" si="17"/>
        <v>5579.8945839400922</v>
      </c>
    </row>
    <row r="82" spans="2:23">
      <c r="B82" s="33"/>
      <c r="C82" s="78" t="s">
        <v>243</v>
      </c>
      <c r="D82" s="79" t="s">
        <v>244</v>
      </c>
      <c r="E82" s="80">
        <v>6552.9756691946759</v>
      </c>
      <c r="F82" s="11">
        <v>569.37175853072085</v>
      </c>
      <c r="G82" s="11">
        <v>605.71463673480946</v>
      </c>
      <c r="H82" s="12"/>
      <c r="I82" s="80">
        <v>6545.0138385685568</v>
      </c>
      <c r="J82" s="31">
        <v>122.02965913133711</v>
      </c>
      <c r="K82" s="81">
        <v>6422.9841794372196</v>
      </c>
      <c r="L82" s="61"/>
      <c r="M82" s="37">
        <f t="shared" si="9"/>
        <v>72.340676590755322</v>
      </c>
      <c r="N82" s="37">
        <f t="shared" si="10"/>
        <v>245.89237666238492</v>
      </c>
      <c r="O82" s="30">
        <f t="shared" si="15"/>
        <v>6104.7511261840791</v>
      </c>
      <c r="P82" s="28"/>
      <c r="Q82" s="37">
        <f t="shared" si="11"/>
        <v>2.7056246628038916</v>
      </c>
      <c r="R82" s="37">
        <f t="shared" si="12"/>
        <v>253.95521900539345</v>
      </c>
      <c r="S82" s="37">
        <f t="shared" si="16"/>
        <v>5848.0902825158819</v>
      </c>
      <c r="T82" s="37"/>
      <c r="U82" s="37">
        <f t="shared" si="13"/>
        <v>-5.6159088747510824</v>
      </c>
      <c r="V82" s="37">
        <f t="shared" si="14"/>
        <v>268.19569857578932</v>
      </c>
      <c r="W82" s="30">
        <f t="shared" si="17"/>
        <v>5579.8945839400922</v>
      </c>
    </row>
    <row r="83" spans="2:23">
      <c r="B83" s="33"/>
      <c r="C83" s="78" t="s">
        <v>245</v>
      </c>
      <c r="D83" s="79" t="s">
        <v>246</v>
      </c>
      <c r="E83" s="80">
        <v>6552.9756691946759</v>
      </c>
      <c r="F83" s="11">
        <v>569.37175853072085</v>
      </c>
      <c r="G83" s="11">
        <v>605.71463673480946</v>
      </c>
      <c r="H83" s="12"/>
      <c r="I83" s="80">
        <v>6545.0138385685568</v>
      </c>
      <c r="J83" s="31">
        <v>122.02965913133711</v>
      </c>
      <c r="K83" s="81">
        <v>6422.9841794372196</v>
      </c>
      <c r="L83" s="61"/>
      <c r="M83" s="37">
        <f t="shared" si="9"/>
        <v>72.340676590755322</v>
      </c>
      <c r="N83" s="37">
        <f t="shared" si="10"/>
        <v>245.89237666238492</v>
      </c>
      <c r="O83" s="30">
        <f t="shared" si="15"/>
        <v>6104.7511261840791</v>
      </c>
      <c r="P83" s="28"/>
      <c r="Q83" s="37">
        <f t="shared" si="11"/>
        <v>2.7056246628038916</v>
      </c>
      <c r="R83" s="37">
        <f t="shared" si="12"/>
        <v>253.95521900539345</v>
      </c>
      <c r="S83" s="37">
        <f t="shared" si="16"/>
        <v>5848.0902825158819</v>
      </c>
      <c r="T83" s="37"/>
      <c r="U83" s="37">
        <f t="shared" si="13"/>
        <v>-5.6159088747510824</v>
      </c>
      <c r="V83" s="37">
        <f t="shared" si="14"/>
        <v>268.19569857578932</v>
      </c>
      <c r="W83" s="30">
        <f t="shared" si="17"/>
        <v>5579.8945839400922</v>
      </c>
    </row>
    <row r="84" spans="2:23">
      <c r="B84" s="33"/>
      <c r="C84" s="78" t="s">
        <v>247</v>
      </c>
      <c r="D84" s="79" t="s">
        <v>248</v>
      </c>
      <c r="E84" s="80">
        <v>6552.9756691946759</v>
      </c>
      <c r="F84" s="11">
        <v>569.37175853072085</v>
      </c>
      <c r="G84" s="11">
        <v>605.71463673480946</v>
      </c>
      <c r="H84" s="12"/>
      <c r="I84" s="80">
        <v>6545.0138385685568</v>
      </c>
      <c r="J84" s="31">
        <v>122.02965913133711</v>
      </c>
      <c r="K84" s="81">
        <v>6422.9841794372196</v>
      </c>
      <c r="L84" s="61"/>
      <c r="M84" s="37">
        <f t="shared" si="9"/>
        <v>72.340676590755322</v>
      </c>
      <c r="N84" s="37">
        <f t="shared" si="10"/>
        <v>245.89237666238492</v>
      </c>
      <c r="O84" s="30">
        <f t="shared" si="15"/>
        <v>6104.7511261840791</v>
      </c>
      <c r="P84" s="28"/>
      <c r="Q84" s="37">
        <f t="shared" si="11"/>
        <v>2.7056246628038916</v>
      </c>
      <c r="R84" s="37">
        <f t="shared" si="12"/>
        <v>253.95521900539345</v>
      </c>
      <c r="S84" s="37">
        <f t="shared" si="16"/>
        <v>5848.0902825158819</v>
      </c>
      <c r="T84" s="37"/>
      <c r="U84" s="37">
        <f t="shared" si="13"/>
        <v>-5.6159088747510824</v>
      </c>
      <c r="V84" s="37">
        <f t="shared" si="14"/>
        <v>268.19569857578932</v>
      </c>
      <c r="W84" s="30">
        <f t="shared" si="17"/>
        <v>5579.8945839400922</v>
      </c>
    </row>
    <row r="85" spans="2:23">
      <c r="B85" s="33"/>
      <c r="C85" s="78" t="s">
        <v>249</v>
      </c>
      <c r="D85" s="79" t="s">
        <v>250</v>
      </c>
      <c r="E85" s="80">
        <v>6552.9756691946759</v>
      </c>
      <c r="F85" s="11">
        <v>569.37175853072085</v>
      </c>
      <c r="G85" s="11">
        <v>605.71463673480946</v>
      </c>
      <c r="H85" s="12"/>
      <c r="I85" s="80">
        <v>6545.0138385685568</v>
      </c>
      <c r="J85" s="31">
        <v>122.02965913133711</v>
      </c>
      <c r="K85" s="81">
        <v>6422.9841794372196</v>
      </c>
      <c r="L85" s="61"/>
      <c r="M85" s="37">
        <f t="shared" si="9"/>
        <v>72.340676590755322</v>
      </c>
      <c r="N85" s="37">
        <f t="shared" si="10"/>
        <v>245.89237666238492</v>
      </c>
      <c r="O85" s="30">
        <f t="shared" si="15"/>
        <v>6104.7511261840791</v>
      </c>
      <c r="P85" s="28"/>
      <c r="Q85" s="37">
        <f t="shared" si="11"/>
        <v>2.7056246628038916</v>
      </c>
      <c r="R85" s="37">
        <f t="shared" si="12"/>
        <v>253.95521900539345</v>
      </c>
      <c r="S85" s="37">
        <f t="shared" si="16"/>
        <v>5848.0902825158819</v>
      </c>
      <c r="T85" s="37"/>
      <c r="U85" s="37">
        <f t="shared" si="13"/>
        <v>-5.6159088747510824</v>
      </c>
      <c r="V85" s="37">
        <f t="shared" si="14"/>
        <v>268.19569857578932</v>
      </c>
      <c r="W85" s="30">
        <f t="shared" si="17"/>
        <v>5579.8945839400922</v>
      </c>
    </row>
    <row r="86" spans="2:23">
      <c r="B86" s="33"/>
      <c r="C86" s="78" t="s">
        <v>251</v>
      </c>
      <c r="D86" s="79" t="s">
        <v>252</v>
      </c>
      <c r="E86" s="80">
        <v>6552.9756691946759</v>
      </c>
      <c r="F86" s="11">
        <v>569.37175853072085</v>
      </c>
      <c r="G86" s="11">
        <v>605.71463673480946</v>
      </c>
      <c r="H86" s="12"/>
      <c r="I86" s="80">
        <v>6545.0138385685568</v>
      </c>
      <c r="J86" s="31">
        <v>122.02965913133711</v>
      </c>
      <c r="K86" s="81">
        <v>6422.9841794372196</v>
      </c>
      <c r="L86" s="61"/>
      <c r="M86" s="37">
        <f t="shared" si="9"/>
        <v>72.340676590755322</v>
      </c>
      <c r="N86" s="37">
        <f t="shared" si="10"/>
        <v>245.89237666238492</v>
      </c>
      <c r="O86" s="30">
        <f t="shared" si="15"/>
        <v>6104.7511261840791</v>
      </c>
      <c r="P86" s="28"/>
      <c r="Q86" s="37">
        <f t="shared" si="11"/>
        <v>2.7056246628038916</v>
      </c>
      <c r="R86" s="37">
        <f t="shared" si="12"/>
        <v>253.95521900539345</v>
      </c>
      <c r="S86" s="37">
        <f t="shared" si="16"/>
        <v>5848.0902825158819</v>
      </c>
      <c r="T86" s="37"/>
      <c r="U86" s="37">
        <f t="shared" si="13"/>
        <v>-5.6159088747510824</v>
      </c>
      <c r="V86" s="37">
        <f t="shared" si="14"/>
        <v>268.19569857578932</v>
      </c>
      <c r="W86" s="30">
        <f t="shared" si="17"/>
        <v>5579.8945839400922</v>
      </c>
    </row>
    <row r="87" spans="2:23">
      <c r="B87" s="33"/>
      <c r="C87" s="78" t="s">
        <v>253</v>
      </c>
      <c r="D87" s="79" t="s">
        <v>254</v>
      </c>
      <c r="E87" s="80">
        <v>6552.9756691946759</v>
      </c>
      <c r="F87" s="11">
        <v>569.37175853072085</v>
      </c>
      <c r="G87" s="11">
        <v>605.71463673480946</v>
      </c>
      <c r="H87" s="12"/>
      <c r="I87" s="80">
        <v>6545.0138385685568</v>
      </c>
      <c r="J87" s="31">
        <v>122.02965913133711</v>
      </c>
      <c r="K87" s="81">
        <v>6422.9841794372196</v>
      </c>
      <c r="L87" s="61"/>
      <c r="M87" s="37">
        <f t="shared" si="9"/>
        <v>72.340676590755322</v>
      </c>
      <c r="N87" s="37">
        <f t="shared" si="10"/>
        <v>245.89237666238492</v>
      </c>
      <c r="O87" s="30">
        <f t="shared" si="15"/>
        <v>6104.7511261840791</v>
      </c>
      <c r="P87" s="28"/>
      <c r="Q87" s="37">
        <f t="shared" si="11"/>
        <v>2.7056246628038916</v>
      </c>
      <c r="R87" s="37">
        <f t="shared" si="12"/>
        <v>253.95521900539345</v>
      </c>
      <c r="S87" s="37">
        <f t="shared" si="16"/>
        <v>5848.0902825158819</v>
      </c>
      <c r="T87" s="37"/>
      <c r="U87" s="37">
        <f t="shared" si="13"/>
        <v>-5.6159088747510824</v>
      </c>
      <c r="V87" s="37">
        <f t="shared" si="14"/>
        <v>268.19569857578932</v>
      </c>
      <c r="W87" s="30">
        <f t="shared" si="17"/>
        <v>5579.8945839400922</v>
      </c>
    </row>
    <row r="88" spans="2:23">
      <c r="B88" s="33"/>
      <c r="C88" s="78" t="s">
        <v>255</v>
      </c>
      <c r="D88" s="79" t="s">
        <v>256</v>
      </c>
      <c r="E88" s="80">
        <v>6552.9756691946759</v>
      </c>
      <c r="F88" s="11">
        <v>569.37175853072085</v>
      </c>
      <c r="G88" s="11">
        <v>605.71463673480946</v>
      </c>
      <c r="H88" s="12"/>
      <c r="I88" s="80">
        <v>6545.0138385685568</v>
      </c>
      <c r="J88" s="31">
        <v>122.02965913133711</v>
      </c>
      <c r="K88" s="81">
        <v>6422.9841794372196</v>
      </c>
      <c r="L88" s="61"/>
      <c r="M88" s="37">
        <f t="shared" si="9"/>
        <v>72.340676590755322</v>
      </c>
      <c r="N88" s="37">
        <f t="shared" si="10"/>
        <v>245.89237666238492</v>
      </c>
      <c r="O88" s="30">
        <f t="shared" si="15"/>
        <v>6104.7511261840791</v>
      </c>
      <c r="P88" s="28"/>
      <c r="Q88" s="37">
        <f t="shared" si="11"/>
        <v>2.7056246628038916</v>
      </c>
      <c r="R88" s="37">
        <f t="shared" si="12"/>
        <v>253.95521900539345</v>
      </c>
      <c r="S88" s="37">
        <f t="shared" si="16"/>
        <v>5848.0902825158819</v>
      </c>
      <c r="T88" s="37"/>
      <c r="U88" s="37">
        <f t="shared" si="13"/>
        <v>-5.6159088747510824</v>
      </c>
      <c r="V88" s="37">
        <f t="shared" si="14"/>
        <v>268.19569857578932</v>
      </c>
      <c r="W88" s="30">
        <f t="shared" si="17"/>
        <v>5579.8945839400922</v>
      </c>
    </row>
    <row r="89" spans="2:23">
      <c r="B89" s="33"/>
      <c r="C89" s="78" t="s">
        <v>257</v>
      </c>
      <c r="D89" s="79" t="s">
        <v>258</v>
      </c>
      <c r="E89" s="80">
        <v>6552.9756691946759</v>
      </c>
      <c r="F89" s="11">
        <v>569.37175853072085</v>
      </c>
      <c r="G89" s="11">
        <v>605.71463673480946</v>
      </c>
      <c r="H89" s="12"/>
      <c r="I89" s="80">
        <v>6545.0138385685568</v>
      </c>
      <c r="J89" s="31">
        <v>122.02965913133711</v>
      </c>
      <c r="K89" s="81">
        <v>6422.9841794372196</v>
      </c>
      <c r="L89" s="61"/>
      <c r="M89" s="37">
        <f t="shared" si="9"/>
        <v>72.340676590755322</v>
      </c>
      <c r="N89" s="37">
        <f t="shared" si="10"/>
        <v>245.89237666238492</v>
      </c>
      <c r="O89" s="30">
        <f t="shared" si="15"/>
        <v>6104.7511261840791</v>
      </c>
      <c r="P89" s="28"/>
      <c r="Q89" s="37">
        <f t="shared" si="11"/>
        <v>2.7056246628038916</v>
      </c>
      <c r="R89" s="37">
        <f t="shared" si="12"/>
        <v>253.95521900539345</v>
      </c>
      <c r="S89" s="37">
        <f t="shared" si="16"/>
        <v>5848.0902825158819</v>
      </c>
      <c r="T89" s="37"/>
      <c r="U89" s="37">
        <f t="shared" si="13"/>
        <v>-5.6159088747510824</v>
      </c>
      <c r="V89" s="37">
        <f t="shared" si="14"/>
        <v>268.19569857578932</v>
      </c>
      <c r="W89" s="30">
        <f t="shared" si="17"/>
        <v>5579.8945839400922</v>
      </c>
    </row>
    <row r="90" spans="2:23">
      <c r="B90" s="33"/>
      <c r="C90" s="78" t="s">
        <v>259</v>
      </c>
      <c r="D90" s="79" t="s">
        <v>260</v>
      </c>
      <c r="E90" s="80">
        <v>6552.9756691946759</v>
      </c>
      <c r="F90" s="11">
        <v>569.37175853072085</v>
      </c>
      <c r="G90" s="11">
        <v>605.71463673480946</v>
      </c>
      <c r="H90" s="12"/>
      <c r="I90" s="80">
        <v>6545.0138385685568</v>
      </c>
      <c r="J90" s="31">
        <v>122.02965913133711</v>
      </c>
      <c r="K90" s="81">
        <v>6422.9841794372196</v>
      </c>
      <c r="L90" s="61"/>
      <c r="M90" s="37">
        <f t="shared" si="9"/>
        <v>72.340676590755322</v>
      </c>
      <c r="N90" s="37">
        <f t="shared" si="10"/>
        <v>245.89237666238492</v>
      </c>
      <c r="O90" s="30">
        <f t="shared" si="15"/>
        <v>6104.7511261840791</v>
      </c>
      <c r="P90" s="28"/>
      <c r="Q90" s="37">
        <f t="shared" si="11"/>
        <v>2.7056246628038916</v>
      </c>
      <c r="R90" s="37">
        <f t="shared" si="12"/>
        <v>253.95521900539345</v>
      </c>
      <c r="S90" s="37">
        <f t="shared" si="16"/>
        <v>5848.0902825158819</v>
      </c>
      <c r="T90" s="37"/>
      <c r="U90" s="37">
        <f t="shared" si="13"/>
        <v>-5.6159088747510824</v>
      </c>
      <c r="V90" s="37">
        <f t="shared" si="14"/>
        <v>268.19569857578932</v>
      </c>
      <c r="W90" s="30">
        <f t="shared" si="17"/>
        <v>5579.8945839400922</v>
      </c>
    </row>
    <row r="91" spans="2:23">
      <c r="B91" s="33"/>
      <c r="C91" s="78" t="s">
        <v>261</v>
      </c>
      <c r="D91" s="79" t="s">
        <v>262</v>
      </c>
      <c r="E91" s="80">
        <v>6552.9756691946759</v>
      </c>
      <c r="F91" s="11">
        <v>569.37175853072085</v>
      </c>
      <c r="G91" s="11">
        <v>605.71463673480946</v>
      </c>
      <c r="H91" s="12"/>
      <c r="I91" s="80">
        <v>6545.0138385685568</v>
      </c>
      <c r="J91" s="31">
        <v>122.02965913133711</v>
      </c>
      <c r="K91" s="81">
        <v>6422.9841794372196</v>
      </c>
      <c r="L91" s="61"/>
      <c r="M91" s="37">
        <f t="shared" si="9"/>
        <v>72.340676590755322</v>
      </c>
      <c r="N91" s="37">
        <f t="shared" si="10"/>
        <v>245.89237666238492</v>
      </c>
      <c r="O91" s="30">
        <f t="shared" si="15"/>
        <v>6104.7511261840791</v>
      </c>
      <c r="P91" s="28"/>
      <c r="Q91" s="37">
        <f t="shared" si="11"/>
        <v>2.7056246628038916</v>
      </c>
      <c r="R91" s="37">
        <f t="shared" si="12"/>
        <v>253.95521900539345</v>
      </c>
      <c r="S91" s="37">
        <f t="shared" si="16"/>
        <v>5848.0902825158819</v>
      </c>
      <c r="T91" s="37"/>
      <c r="U91" s="37">
        <f t="shared" si="13"/>
        <v>-5.6159088747510824</v>
      </c>
      <c r="V91" s="37">
        <f t="shared" si="14"/>
        <v>268.19569857578932</v>
      </c>
      <c r="W91" s="30">
        <f t="shared" si="17"/>
        <v>5579.8945839400922</v>
      </c>
    </row>
    <row r="92" spans="2:23">
      <c r="B92" s="33"/>
      <c r="C92" s="78" t="s">
        <v>263</v>
      </c>
      <c r="D92" s="79" t="s">
        <v>264</v>
      </c>
      <c r="E92" s="80">
        <v>6552.9756691946759</v>
      </c>
      <c r="F92" s="11">
        <v>569.37175853072085</v>
      </c>
      <c r="G92" s="11">
        <v>605.71463673480946</v>
      </c>
      <c r="H92" s="12"/>
      <c r="I92" s="80">
        <v>6545.0138385685568</v>
      </c>
      <c r="J92" s="31">
        <v>122.02965913133711</v>
      </c>
      <c r="K92" s="81">
        <v>6422.9841794372196</v>
      </c>
      <c r="L92" s="61"/>
      <c r="M92" s="37">
        <f t="shared" si="9"/>
        <v>72.340676590755322</v>
      </c>
      <c r="N92" s="37">
        <f t="shared" si="10"/>
        <v>245.89237666238492</v>
      </c>
      <c r="O92" s="30">
        <f t="shared" si="15"/>
        <v>6104.7511261840791</v>
      </c>
      <c r="P92" s="28"/>
      <c r="Q92" s="37">
        <f t="shared" si="11"/>
        <v>2.7056246628038916</v>
      </c>
      <c r="R92" s="37">
        <f t="shared" si="12"/>
        <v>253.95521900539345</v>
      </c>
      <c r="S92" s="37">
        <f t="shared" si="16"/>
        <v>5848.0902825158819</v>
      </c>
      <c r="T92" s="37"/>
      <c r="U92" s="37">
        <f t="shared" si="13"/>
        <v>-5.6159088747510824</v>
      </c>
      <c r="V92" s="37">
        <f t="shared" si="14"/>
        <v>268.19569857578932</v>
      </c>
      <c r="W92" s="30">
        <f t="shared" si="17"/>
        <v>5579.8945839400922</v>
      </c>
    </row>
    <row r="93" spans="2:23">
      <c r="B93" s="33"/>
      <c r="C93" s="78" t="s">
        <v>265</v>
      </c>
      <c r="D93" s="79" t="s">
        <v>266</v>
      </c>
      <c r="E93" s="80">
        <v>6552.9756691946759</v>
      </c>
      <c r="F93" s="11">
        <v>569.37175853072085</v>
      </c>
      <c r="G93" s="11">
        <v>605.71463673480946</v>
      </c>
      <c r="H93" s="12"/>
      <c r="I93" s="80">
        <v>6545.0138385685568</v>
      </c>
      <c r="J93" s="31">
        <v>122.02965913133711</v>
      </c>
      <c r="K93" s="81">
        <v>6422.9841794372196</v>
      </c>
      <c r="L93" s="61"/>
      <c r="M93" s="37">
        <f t="shared" si="9"/>
        <v>72.340676590755322</v>
      </c>
      <c r="N93" s="37">
        <f t="shared" si="10"/>
        <v>245.89237666238492</v>
      </c>
      <c r="O93" s="30">
        <f t="shared" si="15"/>
        <v>6104.7511261840791</v>
      </c>
      <c r="P93" s="28"/>
      <c r="Q93" s="37">
        <f t="shared" si="11"/>
        <v>2.7056246628038916</v>
      </c>
      <c r="R93" s="37">
        <f t="shared" si="12"/>
        <v>253.95521900539345</v>
      </c>
      <c r="S93" s="37">
        <f t="shared" si="16"/>
        <v>5848.0902825158819</v>
      </c>
      <c r="T93" s="37"/>
      <c r="U93" s="37">
        <f t="shared" si="13"/>
        <v>-5.6159088747510824</v>
      </c>
      <c r="V93" s="37">
        <f t="shared" si="14"/>
        <v>268.19569857578932</v>
      </c>
      <c r="W93" s="30">
        <f t="shared" si="17"/>
        <v>5579.8945839400922</v>
      </c>
    </row>
    <row r="94" spans="2:23">
      <c r="B94" s="33"/>
      <c r="C94" s="78" t="s">
        <v>267</v>
      </c>
      <c r="D94" s="79" t="s">
        <v>268</v>
      </c>
      <c r="E94" s="80">
        <v>6552.9756691946759</v>
      </c>
      <c r="F94" s="11">
        <v>569.37175853072085</v>
      </c>
      <c r="G94" s="11">
        <v>605.71463673480946</v>
      </c>
      <c r="H94" s="12"/>
      <c r="I94" s="80">
        <v>6545.0138385685568</v>
      </c>
      <c r="J94" s="31">
        <v>122.02965913133711</v>
      </c>
      <c r="K94" s="81">
        <v>6422.9841794372196</v>
      </c>
      <c r="L94" s="61"/>
      <c r="M94" s="37">
        <f t="shared" si="9"/>
        <v>72.340676590755322</v>
      </c>
      <c r="N94" s="37">
        <f t="shared" si="10"/>
        <v>245.89237666238492</v>
      </c>
      <c r="O94" s="30">
        <f t="shared" si="15"/>
        <v>6104.7511261840791</v>
      </c>
      <c r="P94" s="28"/>
      <c r="Q94" s="37">
        <f t="shared" si="11"/>
        <v>2.7056246628038916</v>
      </c>
      <c r="R94" s="37">
        <f t="shared" si="12"/>
        <v>253.95521900539345</v>
      </c>
      <c r="S94" s="37">
        <f t="shared" si="16"/>
        <v>5848.0902825158819</v>
      </c>
      <c r="T94" s="37"/>
      <c r="U94" s="37">
        <f t="shared" si="13"/>
        <v>-5.6159088747510824</v>
      </c>
      <c r="V94" s="37">
        <f t="shared" si="14"/>
        <v>268.19569857578932</v>
      </c>
      <c r="W94" s="30">
        <f t="shared" si="17"/>
        <v>5579.8945839400922</v>
      </c>
    </row>
    <row r="95" spans="2:23">
      <c r="B95" s="33"/>
      <c r="C95" s="78" t="s">
        <v>269</v>
      </c>
      <c r="D95" s="79" t="s">
        <v>270</v>
      </c>
      <c r="E95" s="80">
        <v>6552.9756691946759</v>
      </c>
      <c r="F95" s="11">
        <v>569.37175853072085</v>
      </c>
      <c r="G95" s="11">
        <v>605.71463673480946</v>
      </c>
      <c r="H95" s="12"/>
      <c r="I95" s="80">
        <v>6545.0138385685568</v>
      </c>
      <c r="J95" s="31">
        <v>122.02965913133711</v>
      </c>
      <c r="K95" s="81">
        <v>6422.9841794372196</v>
      </c>
      <c r="L95" s="61"/>
      <c r="M95" s="37">
        <f t="shared" si="9"/>
        <v>72.340676590755322</v>
      </c>
      <c r="N95" s="37">
        <f t="shared" si="10"/>
        <v>245.89237666238492</v>
      </c>
      <c r="O95" s="30">
        <f t="shared" si="15"/>
        <v>6104.7511261840791</v>
      </c>
      <c r="P95" s="28"/>
      <c r="Q95" s="37">
        <f t="shared" si="11"/>
        <v>2.7056246628038916</v>
      </c>
      <c r="R95" s="37">
        <f t="shared" si="12"/>
        <v>253.95521900539345</v>
      </c>
      <c r="S95" s="37">
        <f t="shared" si="16"/>
        <v>5848.0902825158819</v>
      </c>
      <c r="T95" s="37"/>
      <c r="U95" s="37">
        <f t="shared" si="13"/>
        <v>-5.6159088747510824</v>
      </c>
      <c r="V95" s="37">
        <f t="shared" si="14"/>
        <v>268.19569857578932</v>
      </c>
      <c r="W95" s="30">
        <f t="shared" si="17"/>
        <v>5579.8945839400922</v>
      </c>
    </row>
    <row r="96" spans="2:23">
      <c r="B96" s="33"/>
      <c r="C96" s="78" t="s">
        <v>271</v>
      </c>
      <c r="D96" s="79" t="s">
        <v>272</v>
      </c>
      <c r="E96" s="80">
        <v>6552.9756691946759</v>
      </c>
      <c r="F96" s="11">
        <v>569.37175853072085</v>
      </c>
      <c r="G96" s="11">
        <v>605.71463673480946</v>
      </c>
      <c r="H96" s="12"/>
      <c r="I96" s="80">
        <v>6545.0138385685568</v>
      </c>
      <c r="J96" s="31">
        <v>122.02965913133711</v>
      </c>
      <c r="K96" s="81">
        <v>6422.9841794372196</v>
      </c>
      <c r="L96" s="61"/>
      <c r="M96" s="37">
        <f t="shared" si="9"/>
        <v>72.340676590755322</v>
      </c>
      <c r="N96" s="37">
        <f t="shared" si="10"/>
        <v>245.89237666238492</v>
      </c>
      <c r="O96" s="30">
        <f t="shared" si="15"/>
        <v>6104.7511261840791</v>
      </c>
      <c r="P96" s="28"/>
      <c r="Q96" s="37">
        <f t="shared" si="11"/>
        <v>2.7056246628038916</v>
      </c>
      <c r="R96" s="37">
        <f t="shared" si="12"/>
        <v>253.95521900539345</v>
      </c>
      <c r="S96" s="37">
        <f t="shared" si="16"/>
        <v>5848.0902825158819</v>
      </c>
      <c r="T96" s="37"/>
      <c r="U96" s="37">
        <f t="shared" si="13"/>
        <v>-5.6159088747510824</v>
      </c>
      <c r="V96" s="37">
        <f t="shared" si="14"/>
        <v>268.19569857578932</v>
      </c>
      <c r="W96" s="30">
        <f t="shared" si="17"/>
        <v>5579.8945839400922</v>
      </c>
    </row>
    <row r="97" spans="2:23">
      <c r="B97" s="33"/>
      <c r="C97" s="78" t="s">
        <v>273</v>
      </c>
      <c r="D97" s="79" t="s">
        <v>274</v>
      </c>
      <c r="E97" s="80">
        <v>6552.9756691946759</v>
      </c>
      <c r="F97" s="11">
        <v>569.37175853072085</v>
      </c>
      <c r="G97" s="11">
        <v>605.71463673480946</v>
      </c>
      <c r="H97" s="12"/>
      <c r="I97" s="80">
        <v>6545.0138385685568</v>
      </c>
      <c r="J97" s="31">
        <v>122.02965913133711</v>
      </c>
      <c r="K97" s="81">
        <v>6422.9841794372196</v>
      </c>
      <c r="L97" s="61"/>
      <c r="M97" s="37">
        <f t="shared" si="9"/>
        <v>72.340676590755322</v>
      </c>
      <c r="N97" s="37">
        <f t="shared" si="10"/>
        <v>245.89237666238492</v>
      </c>
      <c r="O97" s="30">
        <f t="shared" si="15"/>
        <v>6104.7511261840791</v>
      </c>
      <c r="P97" s="28"/>
      <c r="Q97" s="37">
        <f t="shared" si="11"/>
        <v>2.7056246628038916</v>
      </c>
      <c r="R97" s="37">
        <f t="shared" si="12"/>
        <v>253.95521900539345</v>
      </c>
      <c r="S97" s="37">
        <f t="shared" si="16"/>
        <v>5848.0902825158819</v>
      </c>
      <c r="T97" s="37"/>
      <c r="U97" s="37">
        <f t="shared" si="13"/>
        <v>-5.6159088747510824</v>
      </c>
      <c r="V97" s="37">
        <f t="shared" si="14"/>
        <v>268.19569857578932</v>
      </c>
      <c r="W97" s="30">
        <f t="shared" si="17"/>
        <v>5579.8945839400922</v>
      </c>
    </row>
    <row r="98" spans="2:23">
      <c r="B98" s="33"/>
      <c r="C98" s="78" t="s">
        <v>275</v>
      </c>
      <c r="D98" s="79" t="s">
        <v>276</v>
      </c>
      <c r="E98" s="80">
        <v>6552.9756691946759</v>
      </c>
      <c r="F98" s="11">
        <v>569.37175853072085</v>
      </c>
      <c r="G98" s="11">
        <v>605.71463673480946</v>
      </c>
      <c r="H98" s="12"/>
      <c r="I98" s="80">
        <v>6545.0138385685568</v>
      </c>
      <c r="J98" s="31">
        <v>122.02965913133711</v>
      </c>
      <c r="K98" s="81">
        <v>6422.9841794372196</v>
      </c>
      <c r="L98" s="61"/>
      <c r="M98" s="37">
        <f t="shared" si="9"/>
        <v>72.340676590755322</v>
      </c>
      <c r="N98" s="37">
        <f t="shared" si="10"/>
        <v>245.89237666238492</v>
      </c>
      <c r="O98" s="30">
        <f t="shared" si="15"/>
        <v>6104.7511261840791</v>
      </c>
      <c r="P98" s="28"/>
      <c r="Q98" s="37">
        <f t="shared" si="11"/>
        <v>2.7056246628038916</v>
      </c>
      <c r="R98" s="37">
        <f t="shared" si="12"/>
        <v>253.95521900539345</v>
      </c>
      <c r="S98" s="37">
        <f t="shared" si="16"/>
        <v>5848.0902825158819</v>
      </c>
      <c r="T98" s="37"/>
      <c r="U98" s="37">
        <f t="shared" si="13"/>
        <v>-5.6159088747510824</v>
      </c>
      <c r="V98" s="37">
        <f t="shared" si="14"/>
        <v>268.19569857578932</v>
      </c>
      <c r="W98" s="30">
        <f t="shared" si="17"/>
        <v>5579.8945839400922</v>
      </c>
    </row>
    <row r="99" spans="2:23">
      <c r="B99" s="33"/>
      <c r="C99" s="78" t="s">
        <v>277</v>
      </c>
      <c r="D99" s="79" t="s">
        <v>278</v>
      </c>
      <c r="E99" s="80">
        <v>6552.9756691946759</v>
      </c>
      <c r="F99" s="11">
        <v>569.37175853072085</v>
      </c>
      <c r="G99" s="11">
        <v>605.71463673480946</v>
      </c>
      <c r="H99" s="12"/>
      <c r="I99" s="80">
        <v>6545.0138385685568</v>
      </c>
      <c r="J99" s="31">
        <v>122.02965913133711</v>
      </c>
      <c r="K99" s="81">
        <v>6422.9841794372196</v>
      </c>
      <c r="L99" s="61"/>
      <c r="M99" s="37">
        <f t="shared" si="9"/>
        <v>72.340676590755322</v>
      </c>
      <c r="N99" s="37">
        <f t="shared" si="10"/>
        <v>245.89237666238492</v>
      </c>
      <c r="O99" s="30">
        <f t="shared" si="15"/>
        <v>6104.7511261840791</v>
      </c>
      <c r="P99" s="28"/>
      <c r="Q99" s="37">
        <f t="shared" si="11"/>
        <v>2.7056246628038916</v>
      </c>
      <c r="R99" s="37">
        <f t="shared" si="12"/>
        <v>253.95521900539345</v>
      </c>
      <c r="S99" s="37">
        <f t="shared" si="16"/>
        <v>5848.0902825158819</v>
      </c>
      <c r="T99" s="37"/>
      <c r="U99" s="37">
        <f t="shared" si="13"/>
        <v>-5.6159088747510824</v>
      </c>
      <c r="V99" s="37">
        <f t="shared" si="14"/>
        <v>268.19569857578932</v>
      </c>
      <c r="W99" s="30">
        <f t="shared" si="17"/>
        <v>5579.8945839400922</v>
      </c>
    </row>
    <row r="100" spans="2:23">
      <c r="B100" s="33"/>
      <c r="C100" s="78" t="s">
        <v>279</v>
      </c>
      <c r="D100" s="79" t="s">
        <v>280</v>
      </c>
      <c r="E100" s="80">
        <v>6552.9756691946759</v>
      </c>
      <c r="F100" s="11">
        <v>569.37175853072085</v>
      </c>
      <c r="G100" s="11">
        <v>605.71463673480946</v>
      </c>
      <c r="H100" s="12"/>
      <c r="I100" s="80">
        <v>6545.0138385685568</v>
      </c>
      <c r="J100" s="31">
        <v>122.02965913133711</v>
      </c>
      <c r="K100" s="81">
        <v>6422.9841794372196</v>
      </c>
      <c r="L100" s="61"/>
      <c r="M100" s="37">
        <f t="shared" si="9"/>
        <v>72.340676590755322</v>
      </c>
      <c r="N100" s="37">
        <f t="shared" si="10"/>
        <v>245.89237666238492</v>
      </c>
      <c r="O100" s="30">
        <f t="shared" si="15"/>
        <v>6104.7511261840791</v>
      </c>
      <c r="P100" s="28"/>
      <c r="Q100" s="37">
        <f t="shared" si="11"/>
        <v>2.7056246628038916</v>
      </c>
      <c r="R100" s="37">
        <f t="shared" si="12"/>
        <v>253.95521900539345</v>
      </c>
      <c r="S100" s="37">
        <f t="shared" si="16"/>
        <v>5848.0902825158819</v>
      </c>
      <c r="T100" s="37"/>
      <c r="U100" s="37">
        <f t="shared" si="13"/>
        <v>-5.6159088747510824</v>
      </c>
      <c r="V100" s="37">
        <f t="shared" si="14"/>
        <v>268.19569857578932</v>
      </c>
      <c r="W100" s="30">
        <f t="shared" si="17"/>
        <v>5579.8945839400922</v>
      </c>
    </row>
    <row r="101" spans="2:23">
      <c r="B101" s="33"/>
      <c r="C101" s="78" t="s">
        <v>281</v>
      </c>
      <c r="D101" s="79" t="s">
        <v>282</v>
      </c>
      <c r="E101" s="80">
        <v>6552.9756691946759</v>
      </c>
      <c r="F101" s="11">
        <v>569.37175853072085</v>
      </c>
      <c r="G101" s="11">
        <v>605.71463673480946</v>
      </c>
      <c r="H101" s="12"/>
      <c r="I101" s="80">
        <v>6545.0138385685568</v>
      </c>
      <c r="J101" s="31">
        <v>122.02965913133711</v>
      </c>
      <c r="K101" s="81">
        <v>6422.9841794372196</v>
      </c>
      <c r="L101" s="61"/>
      <c r="M101" s="37">
        <f t="shared" si="9"/>
        <v>72.340676590755322</v>
      </c>
      <c r="N101" s="37">
        <f t="shared" si="10"/>
        <v>245.89237666238492</v>
      </c>
      <c r="O101" s="30">
        <f t="shared" si="15"/>
        <v>6104.7511261840791</v>
      </c>
      <c r="P101" s="28"/>
      <c r="Q101" s="37">
        <f t="shared" si="11"/>
        <v>2.7056246628038916</v>
      </c>
      <c r="R101" s="37">
        <f t="shared" si="12"/>
        <v>253.95521900539345</v>
      </c>
      <c r="S101" s="37">
        <f t="shared" si="16"/>
        <v>5848.0902825158819</v>
      </c>
      <c r="T101" s="37"/>
      <c r="U101" s="37">
        <f t="shared" si="13"/>
        <v>-5.6159088747510824</v>
      </c>
      <c r="V101" s="37">
        <f t="shared" si="14"/>
        <v>268.19569857578932</v>
      </c>
      <c r="W101" s="30">
        <f t="shared" si="17"/>
        <v>5579.8945839400922</v>
      </c>
    </row>
    <row r="102" spans="2:23">
      <c r="B102" s="33"/>
      <c r="C102" s="78" t="s">
        <v>283</v>
      </c>
      <c r="D102" s="79" t="s">
        <v>284</v>
      </c>
      <c r="E102" s="80">
        <v>6552.9756691946759</v>
      </c>
      <c r="F102" s="11">
        <v>569.37175853072085</v>
      </c>
      <c r="G102" s="11">
        <v>605.71463673480946</v>
      </c>
      <c r="H102" s="12"/>
      <c r="I102" s="80">
        <v>6545.0138385685568</v>
      </c>
      <c r="J102" s="31">
        <v>122.02965913133711</v>
      </c>
      <c r="K102" s="81">
        <v>6422.9841794372196</v>
      </c>
      <c r="L102" s="61"/>
      <c r="M102" s="37">
        <f t="shared" si="9"/>
        <v>72.340676590755322</v>
      </c>
      <c r="N102" s="37">
        <f t="shared" si="10"/>
        <v>245.89237666238492</v>
      </c>
      <c r="O102" s="30">
        <f t="shared" si="15"/>
        <v>6104.7511261840791</v>
      </c>
      <c r="P102" s="28"/>
      <c r="Q102" s="37">
        <f t="shared" si="11"/>
        <v>2.7056246628038916</v>
      </c>
      <c r="R102" s="37">
        <f t="shared" si="12"/>
        <v>253.95521900539345</v>
      </c>
      <c r="S102" s="37">
        <f t="shared" si="16"/>
        <v>5848.0902825158819</v>
      </c>
      <c r="T102" s="37"/>
      <c r="U102" s="37">
        <f t="shared" si="13"/>
        <v>-5.6159088747510824</v>
      </c>
      <c r="V102" s="37">
        <f t="shared" si="14"/>
        <v>268.19569857578932</v>
      </c>
      <c r="W102" s="30">
        <f t="shared" si="17"/>
        <v>5579.8945839400922</v>
      </c>
    </row>
    <row r="103" spans="2:23">
      <c r="B103" s="33"/>
      <c r="C103" s="78" t="s">
        <v>285</v>
      </c>
      <c r="D103" s="79" t="s">
        <v>286</v>
      </c>
      <c r="E103" s="80">
        <v>6552.9756691946759</v>
      </c>
      <c r="F103" s="11">
        <v>569.37175853072085</v>
      </c>
      <c r="G103" s="11">
        <v>605.71463673480946</v>
      </c>
      <c r="H103" s="12"/>
      <c r="I103" s="80">
        <v>6545.0138385685568</v>
      </c>
      <c r="J103" s="31">
        <v>122.02965913133711</v>
      </c>
      <c r="K103" s="81">
        <v>6422.9841794372196</v>
      </c>
      <c r="L103" s="61"/>
      <c r="M103" s="37">
        <f t="shared" si="9"/>
        <v>72.340676590755322</v>
      </c>
      <c r="N103" s="37">
        <f t="shared" si="10"/>
        <v>245.89237666238492</v>
      </c>
      <c r="O103" s="30">
        <f t="shared" si="15"/>
        <v>6104.7511261840791</v>
      </c>
      <c r="P103" s="28"/>
      <c r="Q103" s="37">
        <f t="shared" si="11"/>
        <v>2.7056246628038916</v>
      </c>
      <c r="R103" s="37">
        <f t="shared" si="12"/>
        <v>253.95521900539345</v>
      </c>
      <c r="S103" s="37">
        <f t="shared" si="16"/>
        <v>5848.0902825158819</v>
      </c>
      <c r="T103" s="37"/>
      <c r="U103" s="37">
        <f t="shared" si="13"/>
        <v>-5.6159088747510824</v>
      </c>
      <c r="V103" s="37">
        <f t="shared" si="14"/>
        <v>268.19569857578932</v>
      </c>
      <c r="W103" s="30">
        <f t="shared" si="17"/>
        <v>5579.8945839400922</v>
      </c>
    </row>
    <row r="104" spans="2:23">
      <c r="B104" s="33"/>
      <c r="C104" s="78" t="s">
        <v>287</v>
      </c>
      <c r="D104" s="79" t="s">
        <v>288</v>
      </c>
      <c r="E104" s="80">
        <v>6552.9756691946759</v>
      </c>
      <c r="F104" s="11">
        <v>569.37175853072085</v>
      </c>
      <c r="G104" s="11">
        <v>605.71463673480946</v>
      </c>
      <c r="H104" s="12"/>
      <c r="I104" s="80">
        <v>6545.0138385685568</v>
      </c>
      <c r="J104" s="31">
        <v>122.02965913133711</v>
      </c>
      <c r="K104" s="81">
        <v>6422.9841794372196</v>
      </c>
      <c r="L104" s="61"/>
      <c r="M104" s="37">
        <f t="shared" si="9"/>
        <v>72.340676590755322</v>
      </c>
      <c r="N104" s="37">
        <f t="shared" si="10"/>
        <v>245.89237666238492</v>
      </c>
      <c r="O104" s="30">
        <f t="shared" si="15"/>
        <v>6104.7511261840791</v>
      </c>
      <c r="P104" s="28"/>
      <c r="Q104" s="37">
        <f t="shared" si="11"/>
        <v>2.7056246628038916</v>
      </c>
      <c r="R104" s="37">
        <f t="shared" si="12"/>
        <v>253.95521900539345</v>
      </c>
      <c r="S104" s="37">
        <f t="shared" si="16"/>
        <v>5848.0902825158819</v>
      </c>
      <c r="T104" s="37"/>
      <c r="U104" s="37">
        <f t="shared" si="13"/>
        <v>-5.6159088747510824</v>
      </c>
      <c r="V104" s="37">
        <f t="shared" si="14"/>
        <v>268.19569857578932</v>
      </c>
      <c r="W104" s="30">
        <f t="shared" si="17"/>
        <v>5579.8945839400922</v>
      </c>
    </row>
    <row r="105" spans="2:23">
      <c r="B105" s="33"/>
      <c r="C105" s="78" t="s">
        <v>289</v>
      </c>
      <c r="D105" s="79" t="s">
        <v>290</v>
      </c>
      <c r="E105" s="80">
        <v>6552.9756691946759</v>
      </c>
      <c r="F105" s="11">
        <v>569.37175853072085</v>
      </c>
      <c r="G105" s="11">
        <v>605.71463673480946</v>
      </c>
      <c r="H105" s="12"/>
      <c r="I105" s="80">
        <v>6545.0138385685568</v>
      </c>
      <c r="J105" s="31">
        <v>122.02965913133711</v>
      </c>
      <c r="K105" s="81">
        <v>6422.9841794372196</v>
      </c>
      <c r="L105" s="61"/>
      <c r="M105" s="37">
        <f t="shared" si="9"/>
        <v>72.340676590755322</v>
      </c>
      <c r="N105" s="37">
        <f t="shared" si="10"/>
        <v>245.89237666238492</v>
      </c>
      <c r="O105" s="30">
        <f t="shared" si="15"/>
        <v>6104.7511261840791</v>
      </c>
      <c r="P105" s="28"/>
      <c r="Q105" s="37">
        <f t="shared" si="11"/>
        <v>2.7056246628038916</v>
      </c>
      <c r="R105" s="37">
        <f t="shared" si="12"/>
        <v>253.95521900539345</v>
      </c>
      <c r="S105" s="37">
        <f t="shared" si="16"/>
        <v>5848.0902825158819</v>
      </c>
      <c r="T105" s="37"/>
      <c r="U105" s="37">
        <f t="shared" si="13"/>
        <v>-5.6159088747510824</v>
      </c>
      <c r="V105" s="37">
        <f t="shared" si="14"/>
        <v>268.19569857578932</v>
      </c>
      <c r="W105" s="30">
        <f t="shared" si="17"/>
        <v>5579.8945839400922</v>
      </c>
    </row>
    <row r="106" spans="2:23">
      <c r="B106" s="33"/>
      <c r="C106" s="78" t="s">
        <v>291</v>
      </c>
      <c r="D106" s="79" t="s">
        <v>292</v>
      </c>
      <c r="E106" s="80">
        <v>6552.9756691946759</v>
      </c>
      <c r="F106" s="11">
        <v>569.37175853072085</v>
      </c>
      <c r="G106" s="11">
        <v>605.71463673480946</v>
      </c>
      <c r="H106" s="12"/>
      <c r="I106" s="80">
        <v>6545.0138385685568</v>
      </c>
      <c r="J106" s="31">
        <v>122.02965913133711</v>
      </c>
      <c r="K106" s="81">
        <v>6422.9841794372196</v>
      </c>
      <c r="L106" s="61"/>
      <c r="M106" s="37">
        <f t="shared" si="9"/>
        <v>72.340676590755322</v>
      </c>
      <c r="N106" s="37">
        <f t="shared" si="10"/>
        <v>245.89237666238492</v>
      </c>
      <c r="O106" s="30">
        <f t="shared" si="15"/>
        <v>6104.7511261840791</v>
      </c>
      <c r="P106" s="28"/>
      <c r="Q106" s="37">
        <f t="shared" si="11"/>
        <v>2.7056246628038916</v>
      </c>
      <c r="R106" s="37">
        <f t="shared" si="12"/>
        <v>253.95521900539345</v>
      </c>
      <c r="S106" s="37">
        <f t="shared" si="16"/>
        <v>5848.0902825158819</v>
      </c>
      <c r="T106" s="37"/>
      <c r="U106" s="37">
        <f t="shared" si="13"/>
        <v>-5.6159088747510824</v>
      </c>
      <c r="V106" s="37">
        <f t="shared" si="14"/>
        <v>268.19569857578932</v>
      </c>
      <c r="W106" s="30">
        <f t="shared" si="17"/>
        <v>5579.8945839400922</v>
      </c>
    </row>
    <row r="107" spans="2:23">
      <c r="B107" s="33"/>
      <c r="C107" s="78" t="s">
        <v>293</v>
      </c>
      <c r="D107" s="79" t="s">
        <v>294</v>
      </c>
      <c r="E107" s="80">
        <v>6552.9756691946759</v>
      </c>
      <c r="F107" s="11">
        <v>569.37175853072085</v>
      </c>
      <c r="G107" s="11">
        <v>605.71463673480946</v>
      </c>
      <c r="H107" s="12"/>
      <c r="I107" s="80">
        <v>6545.0138385685568</v>
      </c>
      <c r="J107" s="31">
        <v>122.02965913133711</v>
      </c>
      <c r="K107" s="81">
        <v>6422.9841794372196</v>
      </c>
      <c r="L107" s="61"/>
      <c r="M107" s="37">
        <f t="shared" si="9"/>
        <v>72.340676590755322</v>
      </c>
      <c r="N107" s="37">
        <f t="shared" si="10"/>
        <v>245.89237666238492</v>
      </c>
      <c r="O107" s="30">
        <f t="shared" si="15"/>
        <v>6104.7511261840791</v>
      </c>
      <c r="P107" s="28"/>
      <c r="Q107" s="37">
        <f t="shared" si="11"/>
        <v>2.7056246628038916</v>
      </c>
      <c r="R107" s="37">
        <f t="shared" si="12"/>
        <v>253.95521900539345</v>
      </c>
      <c r="S107" s="37">
        <f t="shared" si="16"/>
        <v>5848.0902825158819</v>
      </c>
      <c r="T107" s="37"/>
      <c r="U107" s="37">
        <f t="shared" si="13"/>
        <v>-5.6159088747510824</v>
      </c>
      <c r="V107" s="37">
        <f t="shared" si="14"/>
        <v>268.19569857578932</v>
      </c>
      <c r="W107" s="30">
        <f t="shared" si="17"/>
        <v>5579.8945839400922</v>
      </c>
    </row>
    <row r="108" spans="2:23">
      <c r="B108" s="33"/>
      <c r="C108" s="78" t="s">
        <v>295</v>
      </c>
      <c r="D108" s="79" t="s">
        <v>296</v>
      </c>
      <c r="E108" s="80">
        <v>6552.9756691946759</v>
      </c>
      <c r="F108" s="11">
        <v>569.37175853072085</v>
      </c>
      <c r="G108" s="11">
        <v>605.71463673480946</v>
      </c>
      <c r="H108" s="12"/>
      <c r="I108" s="80">
        <v>6545.0138385685568</v>
      </c>
      <c r="J108" s="31">
        <v>122.02965913133711</v>
      </c>
      <c r="K108" s="81">
        <v>6422.9841794372196</v>
      </c>
      <c r="L108" s="61"/>
      <c r="M108" s="37">
        <f t="shared" si="9"/>
        <v>72.340676590755322</v>
      </c>
      <c r="N108" s="37">
        <f t="shared" si="10"/>
        <v>245.89237666238492</v>
      </c>
      <c r="O108" s="30">
        <f t="shared" si="15"/>
        <v>6104.7511261840791</v>
      </c>
      <c r="P108" s="28"/>
      <c r="Q108" s="37">
        <f t="shared" si="11"/>
        <v>2.7056246628038916</v>
      </c>
      <c r="R108" s="37">
        <f t="shared" si="12"/>
        <v>253.95521900539345</v>
      </c>
      <c r="S108" s="37">
        <f t="shared" si="16"/>
        <v>5848.0902825158819</v>
      </c>
      <c r="T108" s="37"/>
      <c r="U108" s="37">
        <f t="shared" si="13"/>
        <v>-5.6159088747510824</v>
      </c>
      <c r="V108" s="37">
        <f t="shared" si="14"/>
        <v>268.19569857578932</v>
      </c>
      <c r="W108" s="30">
        <f t="shared" si="17"/>
        <v>5579.8945839400922</v>
      </c>
    </row>
    <row r="109" spans="2:23">
      <c r="B109" s="33"/>
      <c r="C109" s="78" t="s">
        <v>297</v>
      </c>
      <c r="D109" s="79" t="s">
        <v>298</v>
      </c>
      <c r="E109" s="80">
        <v>6552.9756691946759</v>
      </c>
      <c r="F109" s="11">
        <v>569.37175853072085</v>
      </c>
      <c r="G109" s="11">
        <v>605.71463673480946</v>
      </c>
      <c r="H109" s="12"/>
      <c r="I109" s="80">
        <v>6545.0138385685568</v>
      </c>
      <c r="J109" s="31">
        <v>122.02965913133711</v>
      </c>
      <c r="K109" s="81">
        <v>6422.9841794372196</v>
      </c>
      <c r="L109" s="61"/>
      <c r="M109" s="37">
        <f t="shared" si="9"/>
        <v>72.340676590755322</v>
      </c>
      <c r="N109" s="37">
        <f t="shared" si="10"/>
        <v>245.89237666238492</v>
      </c>
      <c r="O109" s="30">
        <f t="shared" si="15"/>
        <v>6104.7511261840791</v>
      </c>
      <c r="P109" s="28"/>
      <c r="Q109" s="37">
        <f t="shared" si="11"/>
        <v>2.7056246628038916</v>
      </c>
      <c r="R109" s="37">
        <f t="shared" si="12"/>
        <v>253.95521900539345</v>
      </c>
      <c r="S109" s="37">
        <f t="shared" si="16"/>
        <v>5848.0902825158819</v>
      </c>
      <c r="T109" s="37"/>
      <c r="U109" s="37">
        <f t="shared" si="13"/>
        <v>-5.6159088747510824</v>
      </c>
      <c r="V109" s="37">
        <f t="shared" si="14"/>
        <v>268.19569857578932</v>
      </c>
      <c r="W109" s="30">
        <f t="shared" si="17"/>
        <v>5579.8945839400922</v>
      </c>
    </row>
    <row r="110" spans="2:23">
      <c r="B110" s="33"/>
      <c r="C110" s="78" t="s">
        <v>299</v>
      </c>
      <c r="D110" s="79" t="s">
        <v>300</v>
      </c>
      <c r="E110" s="80">
        <v>6552.9756691946759</v>
      </c>
      <c r="F110" s="11">
        <v>569.37175853072085</v>
      </c>
      <c r="G110" s="11">
        <v>605.71463673480946</v>
      </c>
      <c r="H110" s="12"/>
      <c r="I110" s="80">
        <v>6545.0138385685568</v>
      </c>
      <c r="J110" s="31">
        <v>122.02965913133711</v>
      </c>
      <c r="K110" s="81">
        <v>6422.9841794372196</v>
      </c>
      <c r="L110" s="61"/>
      <c r="M110" s="37">
        <f t="shared" si="9"/>
        <v>72.340676590755322</v>
      </c>
      <c r="N110" s="37">
        <f t="shared" si="10"/>
        <v>245.89237666238492</v>
      </c>
      <c r="O110" s="30">
        <f t="shared" si="15"/>
        <v>6104.7511261840791</v>
      </c>
      <c r="P110" s="28"/>
      <c r="Q110" s="37">
        <f t="shared" si="11"/>
        <v>2.7056246628038916</v>
      </c>
      <c r="R110" s="37">
        <f t="shared" si="12"/>
        <v>253.95521900539345</v>
      </c>
      <c r="S110" s="37">
        <f t="shared" si="16"/>
        <v>5848.0902825158819</v>
      </c>
      <c r="T110" s="37"/>
      <c r="U110" s="37">
        <f t="shared" si="13"/>
        <v>-5.6159088747510824</v>
      </c>
      <c r="V110" s="37">
        <f t="shared" si="14"/>
        <v>268.19569857578932</v>
      </c>
      <c r="W110" s="30">
        <f t="shared" si="17"/>
        <v>5579.8945839400922</v>
      </c>
    </row>
    <row r="111" spans="2:23">
      <c r="B111" s="33"/>
      <c r="C111" s="78" t="s">
        <v>301</v>
      </c>
      <c r="D111" s="79" t="s">
        <v>302</v>
      </c>
      <c r="E111" s="80">
        <v>6552.9756691946759</v>
      </c>
      <c r="F111" s="11">
        <v>569.37175853072085</v>
      </c>
      <c r="G111" s="11">
        <v>605.71463673480946</v>
      </c>
      <c r="H111" s="12"/>
      <c r="I111" s="80">
        <v>6545.0138385685568</v>
      </c>
      <c r="J111" s="31">
        <v>122.02965913133711</v>
      </c>
      <c r="K111" s="81">
        <v>6422.9841794372196</v>
      </c>
      <c r="L111" s="61"/>
      <c r="M111" s="37">
        <f t="shared" si="9"/>
        <v>72.340676590755322</v>
      </c>
      <c r="N111" s="37">
        <f t="shared" si="10"/>
        <v>245.89237666238492</v>
      </c>
      <c r="O111" s="30">
        <f t="shared" si="15"/>
        <v>6104.7511261840791</v>
      </c>
      <c r="P111" s="28"/>
      <c r="Q111" s="37">
        <f t="shared" si="11"/>
        <v>2.7056246628038916</v>
      </c>
      <c r="R111" s="37">
        <f t="shared" si="12"/>
        <v>253.95521900539345</v>
      </c>
      <c r="S111" s="37">
        <f t="shared" si="16"/>
        <v>5848.0902825158819</v>
      </c>
      <c r="T111" s="37"/>
      <c r="U111" s="37">
        <f t="shared" si="13"/>
        <v>-5.6159088747510824</v>
      </c>
      <c r="V111" s="37">
        <f t="shared" si="14"/>
        <v>268.19569857578932</v>
      </c>
      <c r="W111" s="30">
        <f t="shared" si="17"/>
        <v>5579.8945839400922</v>
      </c>
    </row>
    <row r="112" spans="2:23">
      <c r="B112" s="33"/>
      <c r="C112" s="78" t="s">
        <v>303</v>
      </c>
      <c r="D112" s="79" t="s">
        <v>304</v>
      </c>
      <c r="E112" s="80">
        <v>6552.9756691946759</v>
      </c>
      <c r="F112" s="11">
        <v>569.37175853072085</v>
      </c>
      <c r="G112" s="11">
        <v>605.71463673480946</v>
      </c>
      <c r="H112" s="12"/>
      <c r="I112" s="80">
        <v>6545.0138385685568</v>
      </c>
      <c r="J112" s="31">
        <v>122.02965913133711</v>
      </c>
      <c r="K112" s="81">
        <v>6422.9841794372196</v>
      </c>
      <c r="L112" s="61"/>
      <c r="M112" s="37">
        <f t="shared" si="9"/>
        <v>72.340676590755322</v>
      </c>
      <c r="N112" s="37">
        <f t="shared" si="10"/>
        <v>245.89237666238492</v>
      </c>
      <c r="O112" s="30">
        <f t="shared" si="15"/>
        <v>6104.7511261840791</v>
      </c>
      <c r="P112" s="28"/>
      <c r="Q112" s="37">
        <f t="shared" si="11"/>
        <v>2.7056246628038916</v>
      </c>
      <c r="R112" s="37">
        <f t="shared" si="12"/>
        <v>253.95521900539345</v>
      </c>
      <c r="S112" s="37">
        <f t="shared" si="16"/>
        <v>5848.0902825158819</v>
      </c>
      <c r="T112" s="37"/>
      <c r="U112" s="37">
        <f t="shared" si="13"/>
        <v>-5.6159088747510824</v>
      </c>
      <c r="V112" s="37">
        <f t="shared" si="14"/>
        <v>268.19569857578932</v>
      </c>
      <c r="W112" s="30">
        <f t="shared" si="17"/>
        <v>5579.8945839400922</v>
      </c>
    </row>
    <row r="113" spans="2:23">
      <c r="B113" s="33"/>
      <c r="C113" s="78" t="s">
        <v>305</v>
      </c>
      <c r="D113" s="79" t="s">
        <v>306</v>
      </c>
      <c r="E113" s="80">
        <v>6552.9756691946759</v>
      </c>
      <c r="F113" s="11">
        <v>569.37175853072085</v>
      </c>
      <c r="G113" s="11">
        <v>605.71463673480946</v>
      </c>
      <c r="H113" s="12"/>
      <c r="I113" s="80">
        <v>6545.0138385685568</v>
      </c>
      <c r="J113" s="31">
        <v>122.02965913133711</v>
      </c>
      <c r="K113" s="81">
        <v>6422.9841794372196</v>
      </c>
      <c r="L113" s="61"/>
      <c r="M113" s="37">
        <f t="shared" si="9"/>
        <v>72.340676590755322</v>
      </c>
      <c r="N113" s="37">
        <f t="shared" si="10"/>
        <v>245.89237666238492</v>
      </c>
      <c r="O113" s="30">
        <f t="shared" si="15"/>
        <v>6104.7511261840791</v>
      </c>
      <c r="P113" s="28"/>
      <c r="Q113" s="37">
        <f t="shared" si="11"/>
        <v>2.7056246628038916</v>
      </c>
      <c r="R113" s="37">
        <f t="shared" si="12"/>
        <v>253.95521900539345</v>
      </c>
      <c r="S113" s="37">
        <f t="shared" si="16"/>
        <v>5848.0902825158819</v>
      </c>
      <c r="T113" s="37"/>
      <c r="U113" s="37">
        <f t="shared" si="13"/>
        <v>-5.6159088747510824</v>
      </c>
      <c r="V113" s="37">
        <f t="shared" si="14"/>
        <v>268.19569857578932</v>
      </c>
      <c r="W113" s="30">
        <f t="shared" si="17"/>
        <v>5579.8945839400922</v>
      </c>
    </row>
    <row r="114" spans="2:23">
      <c r="B114" s="33"/>
      <c r="C114" s="78" t="s">
        <v>307</v>
      </c>
      <c r="D114" s="79" t="s">
        <v>308</v>
      </c>
      <c r="E114" s="80">
        <v>6552.9756691946759</v>
      </c>
      <c r="F114" s="11">
        <v>569.37175853072085</v>
      </c>
      <c r="G114" s="11">
        <v>605.71463673480946</v>
      </c>
      <c r="H114" s="12"/>
      <c r="I114" s="80">
        <v>6545.0138385685568</v>
      </c>
      <c r="J114" s="31">
        <v>122.02965913133711</v>
      </c>
      <c r="K114" s="81">
        <v>6422.9841794372196</v>
      </c>
      <c r="L114" s="61"/>
      <c r="M114" s="37">
        <f t="shared" si="9"/>
        <v>72.340676590755322</v>
      </c>
      <c r="N114" s="37">
        <f t="shared" si="10"/>
        <v>245.89237666238492</v>
      </c>
      <c r="O114" s="30">
        <f t="shared" si="15"/>
        <v>6104.7511261840791</v>
      </c>
      <c r="P114" s="28"/>
      <c r="Q114" s="37">
        <f t="shared" si="11"/>
        <v>2.7056246628038916</v>
      </c>
      <c r="R114" s="37">
        <f t="shared" si="12"/>
        <v>253.95521900539345</v>
      </c>
      <c r="S114" s="37">
        <f t="shared" si="16"/>
        <v>5848.0902825158819</v>
      </c>
      <c r="T114" s="37"/>
      <c r="U114" s="37">
        <f t="shared" si="13"/>
        <v>-5.6159088747510824</v>
      </c>
      <c r="V114" s="37">
        <f t="shared" si="14"/>
        <v>268.19569857578932</v>
      </c>
      <c r="W114" s="30">
        <f t="shared" si="17"/>
        <v>5579.8945839400922</v>
      </c>
    </row>
    <row r="115" spans="2:23">
      <c r="B115" s="33"/>
      <c r="C115" s="78" t="s">
        <v>309</v>
      </c>
      <c r="D115" s="79" t="s">
        <v>310</v>
      </c>
      <c r="E115" s="80">
        <v>6552.9756691946759</v>
      </c>
      <c r="F115" s="11">
        <v>569.37175853072085</v>
      </c>
      <c r="G115" s="11">
        <v>605.71463673480946</v>
      </c>
      <c r="H115" s="12"/>
      <c r="I115" s="80">
        <v>6545.0138385685568</v>
      </c>
      <c r="J115" s="31">
        <v>122.02965913133711</v>
      </c>
      <c r="K115" s="81">
        <v>6422.9841794372196</v>
      </c>
      <c r="L115" s="61"/>
      <c r="M115" s="37">
        <f t="shared" si="9"/>
        <v>72.340676590755322</v>
      </c>
      <c r="N115" s="37">
        <f t="shared" si="10"/>
        <v>245.89237666238492</v>
      </c>
      <c r="O115" s="30">
        <f t="shared" si="15"/>
        <v>6104.7511261840791</v>
      </c>
      <c r="P115" s="28"/>
      <c r="Q115" s="37">
        <f t="shared" si="11"/>
        <v>2.7056246628038916</v>
      </c>
      <c r="R115" s="37">
        <f t="shared" si="12"/>
        <v>253.95521900539345</v>
      </c>
      <c r="S115" s="37">
        <f t="shared" si="16"/>
        <v>5848.0902825158819</v>
      </c>
      <c r="T115" s="37"/>
      <c r="U115" s="37">
        <f t="shared" si="13"/>
        <v>-5.6159088747510824</v>
      </c>
      <c r="V115" s="37">
        <f t="shared" si="14"/>
        <v>268.19569857578932</v>
      </c>
      <c r="W115" s="30">
        <f t="shared" si="17"/>
        <v>5579.8945839400922</v>
      </c>
    </row>
    <row r="116" spans="2:23">
      <c r="B116" s="33"/>
      <c r="C116" s="78" t="s">
        <v>311</v>
      </c>
      <c r="D116" s="79" t="s">
        <v>312</v>
      </c>
      <c r="E116" s="80">
        <v>6552.9756691946759</v>
      </c>
      <c r="F116" s="11">
        <v>569.37175853072085</v>
      </c>
      <c r="G116" s="11">
        <v>605.71463673480946</v>
      </c>
      <c r="H116" s="12"/>
      <c r="I116" s="80">
        <v>6545.0138385685568</v>
      </c>
      <c r="J116" s="31">
        <v>122.02965913133711</v>
      </c>
      <c r="K116" s="81">
        <v>6422.9841794372196</v>
      </c>
      <c r="L116" s="61"/>
      <c r="M116" s="37">
        <f t="shared" si="9"/>
        <v>72.340676590755322</v>
      </c>
      <c r="N116" s="37">
        <f t="shared" si="10"/>
        <v>245.89237666238492</v>
      </c>
      <c r="O116" s="30">
        <f t="shared" si="15"/>
        <v>6104.7511261840791</v>
      </c>
      <c r="P116" s="28"/>
      <c r="Q116" s="37">
        <f t="shared" si="11"/>
        <v>2.7056246628038916</v>
      </c>
      <c r="R116" s="37">
        <f t="shared" si="12"/>
        <v>253.95521900539345</v>
      </c>
      <c r="S116" s="37">
        <f t="shared" si="16"/>
        <v>5848.0902825158819</v>
      </c>
      <c r="T116" s="37"/>
      <c r="U116" s="37">
        <f t="shared" si="13"/>
        <v>-5.6159088747510824</v>
      </c>
      <c r="V116" s="37">
        <f t="shared" si="14"/>
        <v>268.19569857578932</v>
      </c>
      <c r="W116" s="30">
        <f t="shared" si="17"/>
        <v>5579.8945839400922</v>
      </c>
    </row>
    <row r="117" spans="2:23">
      <c r="B117" s="33"/>
      <c r="C117" s="78" t="s">
        <v>313</v>
      </c>
      <c r="D117" s="79" t="s">
        <v>314</v>
      </c>
      <c r="E117" s="80">
        <v>6552.9756691946759</v>
      </c>
      <c r="F117" s="11">
        <v>569.37175853072085</v>
      </c>
      <c r="G117" s="11">
        <v>605.71463673480946</v>
      </c>
      <c r="H117" s="12"/>
      <c r="I117" s="80">
        <v>6545.0138385685568</v>
      </c>
      <c r="J117" s="31">
        <v>122.02965913133711</v>
      </c>
      <c r="K117" s="81">
        <v>6422.9841794372196</v>
      </c>
      <c r="L117" s="61"/>
      <c r="M117" s="37">
        <f t="shared" si="9"/>
        <v>72.340676590755322</v>
      </c>
      <c r="N117" s="37">
        <f t="shared" si="10"/>
        <v>245.89237666238492</v>
      </c>
      <c r="O117" s="30">
        <f t="shared" si="15"/>
        <v>6104.7511261840791</v>
      </c>
      <c r="P117" s="28"/>
      <c r="Q117" s="37">
        <f t="shared" si="11"/>
        <v>2.7056246628038916</v>
      </c>
      <c r="R117" s="37">
        <f t="shared" si="12"/>
        <v>253.95521900539345</v>
      </c>
      <c r="S117" s="37">
        <f t="shared" si="16"/>
        <v>5848.0902825158819</v>
      </c>
      <c r="T117" s="37"/>
      <c r="U117" s="37">
        <f t="shared" si="13"/>
        <v>-5.6159088747510824</v>
      </c>
      <c r="V117" s="37">
        <f t="shared" si="14"/>
        <v>268.19569857578932</v>
      </c>
      <c r="W117" s="30">
        <f t="shared" si="17"/>
        <v>5579.8945839400922</v>
      </c>
    </row>
    <row r="118" spans="2:23">
      <c r="B118" s="33"/>
      <c r="C118" s="78" t="s">
        <v>315</v>
      </c>
      <c r="D118" s="79" t="s">
        <v>316</v>
      </c>
      <c r="E118" s="80">
        <v>6552.9756691946759</v>
      </c>
      <c r="F118" s="11">
        <v>569.37175853072085</v>
      </c>
      <c r="G118" s="11">
        <v>605.71463673480946</v>
      </c>
      <c r="H118" s="12"/>
      <c r="I118" s="80">
        <v>6545.0138385685568</v>
      </c>
      <c r="J118" s="31">
        <v>122.02965913133711</v>
      </c>
      <c r="K118" s="81">
        <v>6422.9841794372196</v>
      </c>
      <c r="L118" s="61"/>
      <c r="M118" s="37">
        <f t="shared" si="9"/>
        <v>72.340676590755322</v>
      </c>
      <c r="N118" s="37">
        <f t="shared" si="10"/>
        <v>245.89237666238492</v>
      </c>
      <c r="O118" s="30">
        <f t="shared" si="15"/>
        <v>6104.7511261840791</v>
      </c>
      <c r="P118" s="28"/>
      <c r="Q118" s="37">
        <f t="shared" si="11"/>
        <v>2.7056246628038916</v>
      </c>
      <c r="R118" s="37">
        <f t="shared" si="12"/>
        <v>253.95521900539345</v>
      </c>
      <c r="S118" s="37">
        <f t="shared" si="16"/>
        <v>5848.0902825158819</v>
      </c>
      <c r="T118" s="37"/>
      <c r="U118" s="37">
        <f t="shared" si="13"/>
        <v>-5.6159088747510824</v>
      </c>
      <c r="V118" s="37">
        <f t="shared" si="14"/>
        <v>268.19569857578932</v>
      </c>
      <c r="W118" s="30">
        <f t="shared" si="17"/>
        <v>5579.8945839400922</v>
      </c>
    </row>
    <row r="119" spans="2:23">
      <c r="B119" s="33"/>
      <c r="C119" s="78" t="s">
        <v>317</v>
      </c>
      <c r="D119" s="79" t="s">
        <v>318</v>
      </c>
      <c r="E119" s="80">
        <v>6552.9756691946759</v>
      </c>
      <c r="F119" s="11">
        <v>569.37175853072085</v>
      </c>
      <c r="G119" s="11">
        <v>605.71463673480946</v>
      </c>
      <c r="H119" s="12"/>
      <c r="I119" s="80">
        <v>6545.0138385685568</v>
      </c>
      <c r="J119" s="31">
        <v>122.02965913133711</v>
      </c>
      <c r="K119" s="81">
        <v>6422.9841794372196</v>
      </c>
      <c r="L119" s="61"/>
      <c r="M119" s="37">
        <f t="shared" si="9"/>
        <v>72.340676590755322</v>
      </c>
      <c r="N119" s="37">
        <f t="shared" si="10"/>
        <v>245.89237666238492</v>
      </c>
      <c r="O119" s="30">
        <f t="shared" si="15"/>
        <v>6104.7511261840791</v>
      </c>
      <c r="P119" s="28"/>
      <c r="Q119" s="37">
        <f t="shared" si="11"/>
        <v>2.7056246628038916</v>
      </c>
      <c r="R119" s="37">
        <f t="shared" si="12"/>
        <v>253.95521900539345</v>
      </c>
      <c r="S119" s="37">
        <f t="shared" si="16"/>
        <v>5848.0902825158819</v>
      </c>
      <c r="T119" s="37"/>
      <c r="U119" s="37">
        <f t="shared" si="13"/>
        <v>-5.6159088747510824</v>
      </c>
      <c r="V119" s="37">
        <f t="shared" si="14"/>
        <v>268.19569857578932</v>
      </c>
      <c r="W119" s="30">
        <f t="shared" si="17"/>
        <v>5579.8945839400922</v>
      </c>
    </row>
    <row r="120" spans="2:23">
      <c r="B120" s="33"/>
      <c r="C120" s="78" t="s">
        <v>319</v>
      </c>
      <c r="D120" s="79" t="s">
        <v>320</v>
      </c>
      <c r="E120" s="80">
        <v>6552.9756691946759</v>
      </c>
      <c r="F120" s="11">
        <v>569.37175853072085</v>
      </c>
      <c r="G120" s="11">
        <v>605.71463673480946</v>
      </c>
      <c r="H120" s="12"/>
      <c r="I120" s="80">
        <v>6545.0138385685568</v>
      </c>
      <c r="J120" s="31">
        <v>122.02965913133711</v>
      </c>
      <c r="K120" s="81">
        <v>6422.9841794372196</v>
      </c>
      <c r="L120" s="61"/>
      <c r="M120" s="37">
        <f t="shared" si="9"/>
        <v>72.340676590755322</v>
      </c>
      <c r="N120" s="37">
        <f t="shared" si="10"/>
        <v>245.89237666238492</v>
      </c>
      <c r="O120" s="30">
        <f t="shared" si="15"/>
        <v>6104.7511261840791</v>
      </c>
      <c r="P120" s="28"/>
      <c r="Q120" s="37">
        <f t="shared" si="11"/>
        <v>2.7056246628038916</v>
      </c>
      <c r="R120" s="37">
        <f t="shared" si="12"/>
        <v>253.95521900539345</v>
      </c>
      <c r="S120" s="37">
        <f t="shared" si="16"/>
        <v>5848.0902825158819</v>
      </c>
      <c r="T120" s="37"/>
      <c r="U120" s="37">
        <f t="shared" si="13"/>
        <v>-5.6159088747510824</v>
      </c>
      <c r="V120" s="37">
        <f t="shared" si="14"/>
        <v>268.19569857578932</v>
      </c>
      <c r="W120" s="30">
        <f t="shared" si="17"/>
        <v>5579.8945839400922</v>
      </c>
    </row>
    <row r="121" spans="2:23">
      <c r="B121" s="33"/>
      <c r="C121" s="78" t="s">
        <v>321</v>
      </c>
      <c r="D121" s="79" t="s">
        <v>322</v>
      </c>
      <c r="E121" s="80">
        <v>6552.9756691946759</v>
      </c>
      <c r="F121" s="11">
        <v>569.37175853072085</v>
      </c>
      <c r="G121" s="11">
        <v>605.71463673480946</v>
      </c>
      <c r="H121" s="12"/>
      <c r="I121" s="80">
        <v>6545.0138385685568</v>
      </c>
      <c r="J121" s="31">
        <v>122.02965913133711</v>
      </c>
      <c r="K121" s="81">
        <v>6422.9841794372196</v>
      </c>
      <c r="L121" s="61"/>
      <c r="M121" s="37">
        <f t="shared" si="9"/>
        <v>72.340676590755322</v>
      </c>
      <c r="N121" s="37">
        <f t="shared" si="10"/>
        <v>245.89237666238492</v>
      </c>
      <c r="O121" s="30">
        <f t="shared" si="15"/>
        <v>6104.7511261840791</v>
      </c>
      <c r="P121" s="28"/>
      <c r="Q121" s="37">
        <f t="shared" si="11"/>
        <v>2.7056246628038916</v>
      </c>
      <c r="R121" s="37">
        <f t="shared" si="12"/>
        <v>253.95521900539345</v>
      </c>
      <c r="S121" s="37">
        <f t="shared" si="16"/>
        <v>5848.0902825158819</v>
      </c>
      <c r="T121" s="37"/>
      <c r="U121" s="37">
        <f t="shared" si="13"/>
        <v>-5.6159088747510824</v>
      </c>
      <c r="V121" s="37">
        <f t="shared" si="14"/>
        <v>268.19569857578932</v>
      </c>
      <c r="W121" s="30">
        <f t="shared" si="17"/>
        <v>5579.8945839400922</v>
      </c>
    </row>
    <row r="122" spans="2:23">
      <c r="B122" s="33"/>
      <c r="C122" s="78" t="s">
        <v>323</v>
      </c>
      <c r="D122" s="79" t="s">
        <v>324</v>
      </c>
      <c r="E122" s="80">
        <v>6552.9756691946759</v>
      </c>
      <c r="F122" s="11">
        <v>569.37175853072085</v>
      </c>
      <c r="G122" s="11">
        <v>605.71463673480946</v>
      </c>
      <c r="H122" s="12"/>
      <c r="I122" s="80">
        <v>6545.0138385685568</v>
      </c>
      <c r="J122" s="31">
        <v>122.02965913133711</v>
      </c>
      <c r="K122" s="81">
        <v>6422.9841794372196</v>
      </c>
      <c r="L122" s="61"/>
      <c r="M122" s="37">
        <f t="shared" si="9"/>
        <v>72.340676590755322</v>
      </c>
      <c r="N122" s="37">
        <f t="shared" si="10"/>
        <v>245.89237666238492</v>
      </c>
      <c r="O122" s="30">
        <f t="shared" si="15"/>
        <v>6104.7511261840791</v>
      </c>
      <c r="P122" s="28"/>
      <c r="Q122" s="37">
        <f t="shared" si="11"/>
        <v>2.7056246628038916</v>
      </c>
      <c r="R122" s="37">
        <f t="shared" si="12"/>
        <v>253.95521900539345</v>
      </c>
      <c r="S122" s="37">
        <f t="shared" si="16"/>
        <v>5848.0902825158819</v>
      </c>
      <c r="T122" s="37"/>
      <c r="U122" s="37">
        <f t="shared" si="13"/>
        <v>-5.6159088747510824</v>
      </c>
      <c r="V122" s="37">
        <f t="shared" si="14"/>
        <v>268.19569857578932</v>
      </c>
      <c r="W122" s="30">
        <f t="shared" si="17"/>
        <v>5579.8945839400922</v>
      </c>
    </row>
    <row r="123" spans="2:23">
      <c r="B123" s="33"/>
      <c r="C123" s="78" t="s">
        <v>325</v>
      </c>
      <c r="D123" s="79" t="s">
        <v>326</v>
      </c>
      <c r="E123" s="80">
        <v>6552.9756691946759</v>
      </c>
      <c r="F123" s="11">
        <v>569.37175853072085</v>
      </c>
      <c r="G123" s="11">
        <v>605.71463673480946</v>
      </c>
      <c r="H123" s="12"/>
      <c r="I123" s="80">
        <v>6545.0138385685568</v>
      </c>
      <c r="J123" s="31">
        <v>122.02965913133711</v>
      </c>
      <c r="K123" s="81">
        <v>6422.9841794372196</v>
      </c>
      <c r="L123" s="61"/>
      <c r="M123" s="37">
        <f t="shared" si="9"/>
        <v>72.340676590755322</v>
      </c>
      <c r="N123" s="37">
        <f t="shared" si="10"/>
        <v>245.89237666238492</v>
      </c>
      <c r="O123" s="30">
        <f t="shared" si="15"/>
        <v>6104.7511261840791</v>
      </c>
      <c r="P123" s="28"/>
      <c r="Q123" s="37">
        <f t="shared" si="11"/>
        <v>2.7056246628038916</v>
      </c>
      <c r="R123" s="37">
        <f t="shared" si="12"/>
        <v>253.95521900539345</v>
      </c>
      <c r="S123" s="37">
        <f t="shared" si="16"/>
        <v>5848.0902825158819</v>
      </c>
      <c r="T123" s="37"/>
      <c r="U123" s="37">
        <f t="shared" si="13"/>
        <v>-5.6159088747510824</v>
      </c>
      <c r="V123" s="37">
        <f t="shared" si="14"/>
        <v>268.19569857578932</v>
      </c>
      <c r="W123" s="30">
        <f t="shared" si="17"/>
        <v>5579.8945839400922</v>
      </c>
    </row>
    <row r="124" spans="2:23">
      <c r="B124" s="33"/>
      <c r="C124" s="78" t="s">
        <v>327</v>
      </c>
      <c r="D124" s="79" t="s">
        <v>328</v>
      </c>
      <c r="E124" s="80">
        <v>6552.9756691946759</v>
      </c>
      <c r="F124" s="11">
        <v>569.37175853072085</v>
      </c>
      <c r="G124" s="11">
        <v>605.71463673480946</v>
      </c>
      <c r="H124" s="12"/>
      <c r="I124" s="80">
        <v>6545.0138385685568</v>
      </c>
      <c r="J124" s="31">
        <v>122.02965913133711</v>
      </c>
      <c r="K124" s="81">
        <v>6422.9841794372196</v>
      </c>
      <c r="L124" s="61"/>
      <c r="M124" s="37">
        <f t="shared" si="9"/>
        <v>72.340676590755322</v>
      </c>
      <c r="N124" s="37">
        <f t="shared" si="10"/>
        <v>245.89237666238492</v>
      </c>
      <c r="O124" s="30">
        <f t="shared" si="15"/>
        <v>6104.7511261840791</v>
      </c>
      <c r="P124" s="28"/>
      <c r="Q124" s="37">
        <f t="shared" si="11"/>
        <v>2.7056246628038916</v>
      </c>
      <c r="R124" s="37">
        <f t="shared" si="12"/>
        <v>253.95521900539345</v>
      </c>
      <c r="S124" s="37">
        <f t="shared" si="16"/>
        <v>5848.0902825158819</v>
      </c>
      <c r="T124" s="37"/>
      <c r="U124" s="37">
        <f t="shared" si="13"/>
        <v>-5.6159088747510824</v>
      </c>
      <c r="V124" s="37">
        <f t="shared" si="14"/>
        <v>268.19569857578932</v>
      </c>
      <c r="W124" s="30">
        <f t="shared" si="17"/>
        <v>5579.8945839400922</v>
      </c>
    </row>
    <row r="125" spans="2:23">
      <c r="B125" s="33"/>
      <c r="C125" s="78" t="s">
        <v>329</v>
      </c>
      <c r="D125" s="79" t="s">
        <v>330</v>
      </c>
      <c r="E125" s="80">
        <v>6552.9756691946759</v>
      </c>
      <c r="F125" s="11">
        <v>569.37175853072085</v>
      </c>
      <c r="G125" s="11">
        <v>605.71463673480946</v>
      </c>
      <c r="H125" s="12"/>
      <c r="I125" s="80">
        <v>6545.0138385685568</v>
      </c>
      <c r="J125" s="31">
        <v>122.02965913133711</v>
      </c>
      <c r="K125" s="81">
        <v>6422.9841794372196</v>
      </c>
      <c r="L125" s="61"/>
      <c r="M125" s="37">
        <f t="shared" si="9"/>
        <v>72.340676590755322</v>
      </c>
      <c r="N125" s="37">
        <f t="shared" si="10"/>
        <v>245.89237666238492</v>
      </c>
      <c r="O125" s="30">
        <f t="shared" si="15"/>
        <v>6104.7511261840791</v>
      </c>
      <c r="P125" s="28"/>
      <c r="Q125" s="37">
        <f t="shared" si="11"/>
        <v>2.7056246628038916</v>
      </c>
      <c r="R125" s="37">
        <f t="shared" si="12"/>
        <v>253.95521900539345</v>
      </c>
      <c r="S125" s="37">
        <f t="shared" si="16"/>
        <v>5848.0902825158819</v>
      </c>
      <c r="T125" s="37"/>
      <c r="U125" s="37">
        <f t="shared" si="13"/>
        <v>-5.6159088747510824</v>
      </c>
      <c r="V125" s="37">
        <f t="shared" si="14"/>
        <v>268.19569857578932</v>
      </c>
      <c r="W125" s="30">
        <f t="shared" si="17"/>
        <v>5579.8945839400922</v>
      </c>
    </row>
    <row r="126" spans="2:23">
      <c r="B126" s="33"/>
      <c r="C126" s="78" t="s">
        <v>331</v>
      </c>
      <c r="D126" s="79" t="s">
        <v>332</v>
      </c>
      <c r="E126" s="80">
        <v>6552.9756691946759</v>
      </c>
      <c r="F126" s="11">
        <v>569.37175853072085</v>
      </c>
      <c r="G126" s="11">
        <v>605.71463673480946</v>
      </c>
      <c r="H126" s="12"/>
      <c r="I126" s="80">
        <v>6545.0138385685568</v>
      </c>
      <c r="J126" s="31">
        <v>122.02965913133711</v>
      </c>
      <c r="K126" s="81">
        <v>6422.9841794372196</v>
      </c>
      <c r="L126" s="61"/>
      <c r="M126" s="37">
        <f t="shared" si="9"/>
        <v>72.340676590755322</v>
      </c>
      <c r="N126" s="37">
        <f t="shared" si="10"/>
        <v>245.89237666238492</v>
      </c>
      <c r="O126" s="30">
        <f t="shared" si="15"/>
        <v>6104.7511261840791</v>
      </c>
      <c r="P126" s="28"/>
      <c r="Q126" s="37">
        <f t="shared" si="11"/>
        <v>2.7056246628038916</v>
      </c>
      <c r="R126" s="37">
        <f t="shared" si="12"/>
        <v>253.95521900539345</v>
      </c>
      <c r="S126" s="37">
        <f t="shared" si="16"/>
        <v>5848.0902825158819</v>
      </c>
      <c r="T126" s="37"/>
      <c r="U126" s="37">
        <f t="shared" si="13"/>
        <v>-5.6159088747510824</v>
      </c>
      <c r="V126" s="37">
        <f t="shared" si="14"/>
        <v>268.19569857578932</v>
      </c>
      <c r="W126" s="30">
        <f t="shared" si="17"/>
        <v>5579.8945839400922</v>
      </c>
    </row>
    <row r="127" spans="2:23">
      <c r="B127" s="33"/>
      <c r="C127" s="78" t="s">
        <v>333</v>
      </c>
      <c r="D127" s="79" t="s">
        <v>334</v>
      </c>
      <c r="E127" s="80">
        <v>6552.9756691946759</v>
      </c>
      <c r="F127" s="11">
        <v>569.37175853072085</v>
      </c>
      <c r="G127" s="11">
        <v>605.71463673480946</v>
      </c>
      <c r="H127" s="12"/>
      <c r="I127" s="80">
        <v>6545.0138385685568</v>
      </c>
      <c r="J127" s="31">
        <v>122.02965913133711</v>
      </c>
      <c r="K127" s="81">
        <v>6422.9841794372196</v>
      </c>
      <c r="L127" s="61"/>
      <c r="M127" s="37">
        <f t="shared" si="9"/>
        <v>72.340676590755322</v>
      </c>
      <c r="N127" s="37">
        <f t="shared" si="10"/>
        <v>245.89237666238492</v>
      </c>
      <c r="O127" s="30">
        <f t="shared" si="15"/>
        <v>6104.7511261840791</v>
      </c>
      <c r="P127" s="28"/>
      <c r="Q127" s="37">
        <f t="shared" si="11"/>
        <v>2.7056246628038916</v>
      </c>
      <c r="R127" s="37">
        <f t="shared" si="12"/>
        <v>253.95521900539345</v>
      </c>
      <c r="S127" s="37">
        <f t="shared" si="16"/>
        <v>5848.0902825158819</v>
      </c>
      <c r="T127" s="37"/>
      <c r="U127" s="37">
        <f t="shared" si="13"/>
        <v>-5.6159088747510824</v>
      </c>
      <c r="V127" s="37">
        <f t="shared" si="14"/>
        <v>268.19569857578932</v>
      </c>
      <c r="W127" s="30">
        <f t="shared" si="17"/>
        <v>5579.8945839400922</v>
      </c>
    </row>
    <row r="128" spans="2:23">
      <c r="B128" s="33"/>
      <c r="C128" s="78" t="s">
        <v>335</v>
      </c>
      <c r="D128" s="79" t="s">
        <v>336</v>
      </c>
      <c r="E128" s="80">
        <v>6552.9756691946759</v>
      </c>
      <c r="F128" s="11">
        <v>569.37175853072085</v>
      </c>
      <c r="G128" s="11">
        <v>605.71463673480946</v>
      </c>
      <c r="H128" s="12"/>
      <c r="I128" s="80">
        <v>6545.0138385685568</v>
      </c>
      <c r="J128" s="31">
        <v>122.02965913133711</v>
      </c>
      <c r="K128" s="81">
        <v>6422.9841794372196</v>
      </c>
      <c r="L128" s="61"/>
      <c r="M128" s="37">
        <f t="shared" si="9"/>
        <v>72.340676590755322</v>
      </c>
      <c r="N128" s="37">
        <f t="shared" si="10"/>
        <v>245.89237666238492</v>
      </c>
      <c r="O128" s="30">
        <f t="shared" si="15"/>
        <v>6104.7511261840791</v>
      </c>
      <c r="P128" s="28"/>
      <c r="Q128" s="37">
        <f t="shared" si="11"/>
        <v>2.7056246628038916</v>
      </c>
      <c r="R128" s="37">
        <f t="shared" si="12"/>
        <v>253.95521900539345</v>
      </c>
      <c r="S128" s="37">
        <f t="shared" si="16"/>
        <v>5848.0902825158819</v>
      </c>
      <c r="T128" s="37"/>
      <c r="U128" s="37">
        <f t="shared" si="13"/>
        <v>-5.6159088747510824</v>
      </c>
      <c r="V128" s="37">
        <f t="shared" si="14"/>
        <v>268.19569857578932</v>
      </c>
      <c r="W128" s="30">
        <f t="shared" si="17"/>
        <v>5579.8945839400922</v>
      </c>
    </row>
    <row r="129" spans="2:23">
      <c r="B129" s="33"/>
      <c r="C129" s="78" t="s">
        <v>337</v>
      </c>
      <c r="D129" s="79" t="s">
        <v>338</v>
      </c>
      <c r="E129" s="80">
        <v>6552.9756691946759</v>
      </c>
      <c r="F129" s="11">
        <v>569.37175853072085</v>
      </c>
      <c r="G129" s="11">
        <v>605.71463673480946</v>
      </c>
      <c r="H129" s="12"/>
      <c r="I129" s="80">
        <v>6545.0138385685568</v>
      </c>
      <c r="J129" s="31">
        <v>122.02965913133711</v>
      </c>
      <c r="K129" s="81">
        <v>6422.9841794372196</v>
      </c>
      <c r="L129" s="61"/>
      <c r="M129" s="37">
        <f t="shared" si="9"/>
        <v>72.340676590755322</v>
      </c>
      <c r="N129" s="37">
        <f t="shared" si="10"/>
        <v>245.89237666238492</v>
      </c>
      <c r="O129" s="30">
        <f t="shared" si="15"/>
        <v>6104.7511261840791</v>
      </c>
      <c r="P129" s="28"/>
      <c r="Q129" s="37">
        <f t="shared" si="11"/>
        <v>2.7056246628038916</v>
      </c>
      <c r="R129" s="37">
        <f t="shared" si="12"/>
        <v>253.95521900539345</v>
      </c>
      <c r="S129" s="37">
        <f t="shared" si="16"/>
        <v>5848.0902825158819</v>
      </c>
      <c r="T129" s="37"/>
      <c r="U129" s="37">
        <f t="shared" si="13"/>
        <v>-5.6159088747510824</v>
      </c>
      <c r="V129" s="37">
        <f t="shared" si="14"/>
        <v>268.19569857578932</v>
      </c>
      <c r="W129" s="30">
        <f t="shared" si="17"/>
        <v>5579.8945839400922</v>
      </c>
    </row>
    <row r="130" spans="2:23">
      <c r="B130" s="33"/>
      <c r="C130" s="78" t="s">
        <v>339</v>
      </c>
      <c r="D130" s="79" t="s">
        <v>340</v>
      </c>
      <c r="E130" s="80">
        <v>6552.9756691946759</v>
      </c>
      <c r="F130" s="11">
        <v>569.37175853072085</v>
      </c>
      <c r="G130" s="11">
        <v>605.71463673480946</v>
      </c>
      <c r="H130" s="12"/>
      <c r="I130" s="80">
        <v>6545.0138385685568</v>
      </c>
      <c r="J130" s="31">
        <v>122.02965913133711</v>
      </c>
      <c r="K130" s="81">
        <v>6422.9841794372196</v>
      </c>
      <c r="L130" s="61"/>
      <c r="M130" s="37">
        <f t="shared" si="9"/>
        <v>72.340676590755322</v>
      </c>
      <c r="N130" s="37">
        <f t="shared" si="10"/>
        <v>245.89237666238492</v>
      </c>
      <c r="O130" s="30">
        <f t="shared" si="15"/>
        <v>6104.7511261840791</v>
      </c>
      <c r="P130" s="28"/>
      <c r="Q130" s="37">
        <f t="shared" si="11"/>
        <v>2.7056246628038916</v>
      </c>
      <c r="R130" s="37">
        <f t="shared" si="12"/>
        <v>253.95521900539345</v>
      </c>
      <c r="S130" s="37">
        <f t="shared" si="16"/>
        <v>5848.0902825158819</v>
      </c>
      <c r="T130" s="37"/>
      <c r="U130" s="37">
        <f t="shared" si="13"/>
        <v>-5.6159088747510824</v>
      </c>
      <c r="V130" s="37">
        <f t="shared" si="14"/>
        <v>268.19569857578932</v>
      </c>
      <c r="W130" s="30">
        <f t="shared" si="17"/>
        <v>5579.8945839400922</v>
      </c>
    </row>
    <row r="131" spans="2:23">
      <c r="B131" s="33"/>
      <c r="C131" s="78" t="s">
        <v>341</v>
      </c>
      <c r="D131" s="79" t="s">
        <v>342</v>
      </c>
      <c r="E131" s="80">
        <v>6552.9756691946759</v>
      </c>
      <c r="F131" s="11">
        <v>569.37175853072085</v>
      </c>
      <c r="G131" s="11">
        <v>605.71463673480946</v>
      </c>
      <c r="H131" s="12"/>
      <c r="I131" s="80">
        <v>6545.0138385685568</v>
      </c>
      <c r="J131" s="31">
        <v>122.02965913133711</v>
      </c>
      <c r="K131" s="81">
        <v>6422.9841794372196</v>
      </c>
      <c r="L131" s="61"/>
      <c r="M131" s="37">
        <f t="shared" si="9"/>
        <v>72.340676590755322</v>
      </c>
      <c r="N131" s="37">
        <f t="shared" si="10"/>
        <v>245.89237666238492</v>
      </c>
      <c r="O131" s="30">
        <f t="shared" si="15"/>
        <v>6104.7511261840791</v>
      </c>
      <c r="P131" s="28"/>
      <c r="Q131" s="37">
        <f t="shared" si="11"/>
        <v>2.7056246628038916</v>
      </c>
      <c r="R131" s="37">
        <f t="shared" si="12"/>
        <v>253.95521900539345</v>
      </c>
      <c r="S131" s="37">
        <f t="shared" si="16"/>
        <v>5848.0902825158819</v>
      </c>
      <c r="T131" s="37"/>
      <c r="U131" s="37">
        <f t="shared" si="13"/>
        <v>-5.6159088747510824</v>
      </c>
      <c r="V131" s="37">
        <f t="shared" si="14"/>
        <v>268.19569857578932</v>
      </c>
      <c r="W131" s="30">
        <f t="shared" si="17"/>
        <v>5579.8945839400922</v>
      </c>
    </row>
    <row r="132" spans="2:23">
      <c r="B132" s="33"/>
      <c r="C132" s="78" t="s">
        <v>343</v>
      </c>
      <c r="D132" s="79" t="s">
        <v>344</v>
      </c>
      <c r="E132" s="80">
        <v>6552.9756691946759</v>
      </c>
      <c r="F132" s="11">
        <v>569.37175853072085</v>
      </c>
      <c r="G132" s="11">
        <v>605.71463673480946</v>
      </c>
      <c r="H132" s="12"/>
      <c r="I132" s="80">
        <v>6545.0138385685568</v>
      </c>
      <c r="J132" s="31">
        <v>122.02965913133711</v>
      </c>
      <c r="K132" s="81">
        <v>6422.9841794372196</v>
      </c>
      <c r="L132" s="61"/>
      <c r="M132" s="37">
        <f t="shared" si="9"/>
        <v>72.340676590755322</v>
      </c>
      <c r="N132" s="37">
        <f t="shared" si="10"/>
        <v>245.89237666238492</v>
      </c>
      <c r="O132" s="30">
        <f t="shared" si="15"/>
        <v>6104.7511261840791</v>
      </c>
      <c r="P132" s="28"/>
      <c r="Q132" s="37">
        <f t="shared" si="11"/>
        <v>2.7056246628038916</v>
      </c>
      <c r="R132" s="37">
        <f t="shared" si="12"/>
        <v>253.95521900539345</v>
      </c>
      <c r="S132" s="37">
        <f t="shared" si="16"/>
        <v>5848.0902825158819</v>
      </c>
      <c r="T132" s="37"/>
      <c r="U132" s="37">
        <f t="shared" si="13"/>
        <v>-5.6159088747510824</v>
      </c>
      <c r="V132" s="37">
        <f t="shared" si="14"/>
        <v>268.19569857578932</v>
      </c>
      <c r="W132" s="30">
        <f t="shared" si="17"/>
        <v>5579.8945839400922</v>
      </c>
    </row>
    <row r="133" spans="2:23">
      <c r="B133" s="33"/>
      <c r="C133" s="78" t="s">
        <v>345</v>
      </c>
      <c r="D133" s="79" t="s">
        <v>346</v>
      </c>
      <c r="E133" s="80">
        <v>6552.9756691946759</v>
      </c>
      <c r="F133" s="11">
        <v>569.37175853072085</v>
      </c>
      <c r="G133" s="11">
        <v>605.71463673480946</v>
      </c>
      <c r="H133" s="12"/>
      <c r="I133" s="80">
        <v>6545.0138385685568</v>
      </c>
      <c r="J133" s="31">
        <v>122.02965913133711</v>
      </c>
      <c r="K133" s="81">
        <v>6422.9841794372196</v>
      </c>
      <c r="L133" s="61"/>
      <c r="M133" s="37">
        <f t="shared" si="9"/>
        <v>72.340676590755322</v>
      </c>
      <c r="N133" s="37">
        <f t="shared" si="10"/>
        <v>245.89237666238492</v>
      </c>
      <c r="O133" s="30">
        <f t="shared" si="15"/>
        <v>6104.7511261840791</v>
      </c>
      <c r="P133" s="28"/>
      <c r="Q133" s="37">
        <f t="shared" si="11"/>
        <v>2.7056246628038916</v>
      </c>
      <c r="R133" s="37">
        <f t="shared" si="12"/>
        <v>253.95521900539345</v>
      </c>
      <c r="S133" s="37">
        <f t="shared" si="16"/>
        <v>5848.0902825158819</v>
      </c>
      <c r="T133" s="37"/>
      <c r="U133" s="37">
        <f t="shared" si="13"/>
        <v>-5.6159088747510824</v>
      </c>
      <c r="V133" s="37">
        <f t="shared" si="14"/>
        <v>268.19569857578932</v>
      </c>
      <c r="W133" s="30">
        <f t="shared" si="17"/>
        <v>5579.8945839400922</v>
      </c>
    </row>
    <row r="134" spans="2:23">
      <c r="B134" s="33"/>
      <c r="C134" s="78" t="s">
        <v>347</v>
      </c>
      <c r="D134" s="79" t="s">
        <v>348</v>
      </c>
      <c r="E134" s="80">
        <v>6552.9756691946759</v>
      </c>
      <c r="F134" s="11">
        <v>569.37175853072085</v>
      </c>
      <c r="G134" s="11">
        <v>605.71463673480946</v>
      </c>
      <c r="H134" s="12"/>
      <c r="I134" s="80">
        <v>6545.0138385685568</v>
      </c>
      <c r="J134" s="31">
        <v>122.02965913133711</v>
      </c>
      <c r="K134" s="81">
        <v>6422.9841794372196</v>
      </c>
      <c r="L134" s="61"/>
      <c r="M134" s="37">
        <f t="shared" si="9"/>
        <v>72.340676590755322</v>
      </c>
      <c r="N134" s="37">
        <f t="shared" si="10"/>
        <v>245.89237666238492</v>
      </c>
      <c r="O134" s="30">
        <f t="shared" si="15"/>
        <v>6104.7511261840791</v>
      </c>
      <c r="P134" s="28"/>
      <c r="Q134" s="37">
        <f t="shared" si="11"/>
        <v>2.7056246628038916</v>
      </c>
      <c r="R134" s="37">
        <f t="shared" si="12"/>
        <v>253.95521900539345</v>
      </c>
      <c r="S134" s="37">
        <f t="shared" si="16"/>
        <v>5848.0902825158819</v>
      </c>
      <c r="T134" s="37"/>
      <c r="U134" s="37">
        <f t="shared" si="13"/>
        <v>-5.6159088747510824</v>
      </c>
      <c r="V134" s="37">
        <f t="shared" si="14"/>
        <v>268.19569857578932</v>
      </c>
      <c r="W134" s="30">
        <f t="shared" si="17"/>
        <v>5579.8945839400922</v>
      </c>
    </row>
    <row r="135" spans="2:23">
      <c r="B135" s="33"/>
      <c r="C135" s="78" t="s">
        <v>349</v>
      </c>
      <c r="D135" s="79" t="s">
        <v>350</v>
      </c>
      <c r="E135" s="80">
        <v>6552.9756691946759</v>
      </c>
      <c r="F135" s="11">
        <v>569.37175853072085</v>
      </c>
      <c r="G135" s="11">
        <v>605.71463673480946</v>
      </c>
      <c r="H135" s="12"/>
      <c r="I135" s="80">
        <v>6545.0138385685568</v>
      </c>
      <c r="J135" s="31">
        <v>122.02965913133711</v>
      </c>
      <c r="K135" s="81">
        <v>6422.9841794372196</v>
      </c>
      <c r="L135" s="61"/>
      <c r="M135" s="37">
        <f t="shared" si="9"/>
        <v>72.340676590755322</v>
      </c>
      <c r="N135" s="37">
        <f t="shared" si="10"/>
        <v>245.89237666238492</v>
      </c>
      <c r="O135" s="30">
        <f t="shared" si="15"/>
        <v>6104.7511261840791</v>
      </c>
      <c r="P135" s="28"/>
      <c r="Q135" s="37">
        <f t="shared" si="11"/>
        <v>2.7056246628038916</v>
      </c>
      <c r="R135" s="37">
        <f t="shared" si="12"/>
        <v>253.95521900539345</v>
      </c>
      <c r="S135" s="37">
        <f t="shared" si="16"/>
        <v>5848.0902825158819</v>
      </c>
      <c r="T135" s="37"/>
      <c r="U135" s="37">
        <f t="shared" si="13"/>
        <v>-5.6159088747510824</v>
      </c>
      <c r="V135" s="37">
        <f t="shared" si="14"/>
        <v>268.19569857578932</v>
      </c>
      <c r="W135" s="30">
        <f t="shared" si="17"/>
        <v>5579.8945839400922</v>
      </c>
    </row>
    <row r="136" spans="2:23">
      <c r="B136" s="33"/>
      <c r="C136" s="78" t="s">
        <v>351</v>
      </c>
      <c r="D136" s="79" t="s">
        <v>352</v>
      </c>
      <c r="E136" s="80">
        <v>6552.9756691946759</v>
      </c>
      <c r="F136" s="11">
        <v>569.37175853072085</v>
      </c>
      <c r="G136" s="11">
        <v>605.71463673480946</v>
      </c>
      <c r="H136" s="12"/>
      <c r="I136" s="80">
        <v>6545.0138385685568</v>
      </c>
      <c r="J136" s="31">
        <v>122.02965913133711</v>
      </c>
      <c r="K136" s="81">
        <v>6422.9841794372196</v>
      </c>
      <c r="L136" s="61"/>
      <c r="M136" s="37">
        <f t="shared" ref="M136:M199" si="18">(K136-L136)/(K$1018-L$1018)*M$1018</f>
        <v>72.340676590755322</v>
      </c>
      <c r="N136" s="37">
        <f t="shared" ref="N136:N199" si="19">M136/M$1018*N$1018</f>
        <v>245.89237666238492</v>
      </c>
      <c r="O136" s="30">
        <f t="shared" si="15"/>
        <v>6104.7511261840791</v>
      </c>
      <c r="P136" s="28"/>
      <c r="Q136" s="37">
        <f t="shared" ref="Q136:Q199" si="20">(O136-P136)/(O$1018-P$1018)*Q$1018</f>
        <v>2.7056246628038916</v>
      </c>
      <c r="R136" s="37">
        <f t="shared" ref="R136:R199" si="21">Q136/Q$1018*R$1018</f>
        <v>253.95521900539345</v>
      </c>
      <c r="S136" s="37">
        <f t="shared" si="16"/>
        <v>5848.0902825158819</v>
      </c>
      <c r="T136" s="37"/>
      <c r="U136" s="37">
        <f t="shared" ref="U136:U199" si="22">(S136-T136)/(S$1018-T$1018)*U$1018</f>
        <v>-5.6159088747510824</v>
      </c>
      <c r="V136" s="37">
        <f t="shared" ref="V136:V199" si="23">R136/R$1018*V$1018</f>
        <v>268.19569857578932</v>
      </c>
      <c r="W136" s="30">
        <f t="shared" si="17"/>
        <v>5579.8945839400922</v>
      </c>
    </row>
    <row r="137" spans="2:23">
      <c r="B137" s="33"/>
      <c r="C137" s="78" t="s">
        <v>353</v>
      </c>
      <c r="D137" s="79" t="s">
        <v>354</v>
      </c>
      <c r="E137" s="80">
        <v>6552.9756691946759</v>
      </c>
      <c r="F137" s="11">
        <v>569.37175853072085</v>
      </c>
      <c r="G137" s="11">
        <v>605.71463673480946</v>
      </c>
      <c r="H137" s="12"/>
      <c r="I137" s="80">
        <v>6545.0138385685568</v>
      </c>
      <c r="J137" s="31">
        <v>122.02965913133711</v>
      </c>
      <c r="K137" s="81">
        <v>6422.9841794372196</v>
      </c>
      <c r="L137" s="61"/>
      <c r="M137" s="37">
        <f t="shared" si="18"/>
        <v>72.340676590755322</v>
      </c>
      <c r="N137" s="37">
        <f t="shared" si="19"/>
        <v>245.89237666238492</v>
      </c>
      <c r="O137" s="30">
        <f t="shared" ref="O137:O200" si="24">K137-L137-M137-N137</f>
        <v>6104.7511261840791</v>
      </c>
      <c r="P137" s="28"/>
      <c r="Q137" s="37">
        <f t="shared" si="20"/>
        <v>2.7056246628038916</v>
      </c>
      <c r="R137" s="37">
        <f t="shared" si="21"/>
        <v>253.95521900539345</v>
      </c>
      <c r="S137" s="37">
        <f t="shared" ref="S137:S200" si="25">O137-P137-Q137-R137</f>
        <v>5848.0902825158819</v>
      </c>
      <c r="T137" s="37"/>
      <c r="U137" s="37">
        <f t="shared" si="22"/>
        <v>-5.6159088747510824</v>
      </c>
      <c r="V137" s="37">
        <f t="shared" si="23"/>
        <v>268.19569857578932</v>
      </c>
      <c r="W137" s="30">
        <f t="shared" ref="W137:W200" si="26">O137-P137-Q137-R137-V137</f>
        <v>5579.8945839400922</v>
      </c>
    </row>
    <row r="138" spans="2:23">
      <c r="B138" s="33"/>
      <c r="C138" s="78" t="s">
        <v>355</v>
      </c>
      <c r="D138" s="79" t="s">
        <v>356</v>
      </c>
      <c r="E138" s="80">
        <v>6552.9756691946759</v>
      </c>
      <c r="F138" s="11">
        <v>569.37175853072085</v>
      </c>
      <c r="G138" s="11">
        <v>605.71463673480946</v>
      </c>
      <c r="H138" s="12"/>
      <c r="I138" s="80">
        <v>6545.0138385685568</v>
      </c>
      <c r="J138" s="31">
        <v>122.02965913133711</v>
      </c>
      <c r="K138" s="81">
        <v>6422.9841794372196</v>
      </c>
      <c r="L138" s="61"/>
      <c r="M138" s="37">
        <f t="shared" si="18"/>
        <v>72.340676590755322</v>
      </c>
      <c r="N138" s="37">
        <f t="shared" si="19"/>
        <v>245.89237666238492</v>
      </c>
      <c r="O138" s="30">
        <f t="shared" si="24"/>
        <v>6104.7511261840791</v>
      </c>
      <c r="P138" s="28"/>
      <c r="Q138" s="37">
        <f t="shared" si="20"/>
        <v>2.7056246628038916</v>
      </c>
      <c r="R138" s="37">
        <f t="shared" si="21"/>
        <v>253.95521900539345</v>
      </c>
      <c r="S138" s="37">
        <f t="shared" si="25"/>
        <v>5848.0902825158819</v>
      </c>
      <c r="T138" s="37"/>
      <c r="U138" s="37">
        <f t="shared" si="22"/>
        <v>-5.6159088747510824</v>
      </c>
      <c r="V138" s="37">
        <f t="shared" si="23"/>
        <v>268.19569857578932</v>
      </c>
      <c r="W138" s="30">
        <f t="shared" si="26"/>
        <v>5579.8945839400922</v>
      </c>
    </row>
    <row r="139" spans="2:23">
      <c r="B139" s="33"/>
      <c r="C139" s="78" t="s">
        <v>357</v>
      </c>
      <c r="D139" s="79" t="s">
        <v>358</v>
      </c>
      <c r="E139" s="80">
        <v>6552.9756691946759</v>
      </c>
      <c r="F139" s="11">
        <v>569.37175853072085</v>
      </c>
      <c r="G139" s="11">
        <v>605.71463673480946</v>
      </c>
      <c r="H139" s="12"/>
      <c r="I139" s="80">
        <v>6545.0138385685568</v>
      </c>
      <c r="J139" s="31">
        <v>122.02965913133711</v>
      </c>
      <c r="K139" s="81">
        <v>6422.9841794372196</v>
      </c>
      <c r="L139" s="61"/>
      <c r="M139" s="37">
        <f t="shared" si="18"/>
        <v>72.340676590755322</v>
      </c>
      <c r="N139" s="37">
        <f t="shared" si="19"/>
        <v>245.89237666238492</v>
      </c>
      <c r="O139" s="30">
        <f t="shared" si="24"/>
        <v>6104.7511261840791</v>
      </c>
      <c r="P139" s="28"/>
      <c r="Q139" s="37">
        <f t="shared" si="20"/>
        <v>2.7056246628038916</v>
      </c>
      <c r="R139" s="37">
        <f t="shared" si="21"/>
        <v>253.95521900539345</v>
      </c>
      <c r="S139" s="37">
        <f t="shared" si="25"/>
        <v>5848.0902825158819</v>
      </c>
      <c r="T139" s="37"/>
      <c r="U139" s="37">
        <f t="shared" si="22"/>
        <v>-5.6159088747510824</v>
      </c>
      <c r="V139" s="37">
        <f t="shared" si="23"/>
        <v>268.19569857578932</v>
      </c>
      <c r="W139" s="30">
        <f t="shared" si="26"/>
        <v>5579.8945839400922</v>
      </c>
    </row>
    <row r="140" spans="2:23">
      <c r="B140" s="33"/>
      <c r="C140" s="78" t="s">
        <v>359</v>
      </c>
      <c r="D140" s="79" t="s">
        <v>360</v>
      </c>
      <c r="E140" s="80">
        <v>6552.9756691946759</v>
      </c>
      <c r="F140" s="11">
        <v>569.37175853072085</v>
      </c>
      <c r="G140" s="11">
        <v>605.71463673480946</v>
      </c>
      <c r="H140" s="12"/>
      <c r="I140" s="80">
        <v>6545.0138385685568</v>
      </c>
      <c r="J140" s="31">
        <v>122.02965913133711</v>
      </c>
      <c r="K140" s="81">
        <v>6422.9841794372196</v>
      </c>
      <c r="L140" s="61"/>
      <c r="M140" s="37">
        <f t="shared" si="18"/>
        <v>72.340676590755322</v>
      </c>
      <c r="N140" s="37">
        <f t="shared" si="19"/>
        <v>245.89237666238492</v>
      </c>
      <c r="O140" s="30">
        <f t="shared" si="24"/>
        <v>6104.7511261840791</v>
      </c>
      <c r="P140" s="28"/>
      <c r="Q140" s="37">
        <f t="shared" si="20"/>
        <v>2.7056246628038916</v>
      </c>
      <c r="R140" s="37">
        <f t="shared" si="21"/>
        <v>253.95521900539345</v>
      </c>
      <c r="S140" s="37">
        <f t="shared" si="25"/>
        <v>5848.0902825158819</v>
      </c>
      <c r="T140" s="37"/>
      <c r="U140" s="37">
        <f t="shared" si="22"/>
        <v>-5.6159088747510824</v>
      </c>
      <c r="V140" s="37">
        <f t="shared" si="23"/>
        <v>268.19569857578932</v>
      </c>
      <c r="W140" s="30">
        <f t="shared" si="26"/>
        <v>5579.8945839400922</v>
      </c>
    </row>
    <row r="141" spans="2:23">
      <c r="B141" s="33"/>
      <c r="C141" s="78" t="s">
        <v>361</v>
      </c>
      <c r="D141" s="79" t="s">
        <v>362</v>
      </c>
      <c r="E141" s="80">
        <v>6552.9756691946759</v>
      </c>
      <c r="F141" s="11">
        <v>569.37175853072085</v>
      </c>
      <c r="G141" s="11">
        <v>605.71463673480946</v>
      </c>
      <c r="H141" s="12"/>
      <c r="I141" s="80">
        <v>6545.0138385685568</v>
      </c>
      <c r="J141" s="31">
        <v>122.02965913133711</v>
      </c>
      <c r="K141" s="81">
        <v>6422.9841794372196</v>
      </c>
      <c r="L141" s="61"/>
      <c r="M141" s="37">
        <f t="shared" si="18"/>
        <v>72.340676590755322</v>
      </c>
      <c r="N141" s="37">
        <f t="shared" si="19"/>
        <v>245.89237666238492</v>
      </c>
      <c r="O141" s="30">
        <f t="shared" si="24"/>
        <v>6104.7511261840791</v>
      </c>
      <c r="P141" s="28"/>
      <c r="Q141" s="37">
        <f t="shared" si="20"/>
        <v>2.7056246628038916</v>
      </c>
      <c r="R141" s="37">
        <f t="shared" si="21"/>
        <v>253.95521900539345</v>
      </c>
      <c r="S141" s="37">
        <f t="shared" si="25"/>
        <v>5848.0902825158819</v>
      </c>
      <c r="T141" s="37"/>
      <c r="U141" s="37">
        <f t="shared" si="22"/>
        <v>-5.6159088747510824</v>
      </c>
      <c r="V141" s="37">
        <f t="shared" si="23"/>
        <v>268.19569857578932</v>
      </c>
      <c r="W141" s="30">
        <f t="shared" si="26"/>
        <v>5579.8945839400922</v>
      </c>
    </row>
    <row r="142" spans="2:23">
      <c r="B142" s="33"/>
      <c r="C142" s="78" t="s">
        <v>363</v>
      </c>
      <c r="D142" s="79" t="s">
        <v>364</v>
      </c>
      <c r="E142" s="80">
        <v>6552.9756691946759</v>
      </c>
      <c r="F142" s="11">
        <v>569.37175853072085</v>
      </c>
      <c r="G142" s="11">
        <v>605.71463673480946</v>
      </c>
      <c r="H142" s="12"/>
      <c r="I142" s="80">
        <v>6545.0138385685568</v>
      </c>
      <c r="J142" s="31">
        <v>122.02965913133711</v>
      </c>
      <c r="K142" s="81">
        <v>6422.9841794372196</v>
      </c>
      <c r="L142" s="61"/>
      <c r="M142" s="37">
        <f t="shared" si="18"/>
        <v>72.340676590755322</v>
      </c>
      <c r="N142" s="37">
        <f t="shared" si="19"/>
        <v>245.89237666238492</v>
      </c>
      <c r="O142" s="30">
        <f t="shared" si="24"/>
        <v>6104.7511261840791</v>
      </c>
      <c r="P142" s="28"/>
      <c r="Q142" s="37">
        <f t="shared" si="20"/>
        <v>2.7056246628038916</v>
      </c>
      <c r="R142" s="37">
        <f t="shared" si="21"/>
        <v>253.95521900539345</v>
      </c>
      <c r="S142" s="37">
        <f t="shared" si="25"/>
        <v>5848.0902825158819</v>
      </c>
      <c r="T142" s="37"/>
      <c r="U142" s="37">
        <f t="shared" si="22"/>
        <v>-5.6159088747510824</v>
      </c>
      <c r="V142" s="37">
        <f t="shared" si="23"/>
        <v>268.19569857578932</v>
      </c>
      <c r="W142" s="30">
        <f t="shared" si="26"/>
        <v>5579.8945839400922</v>
      </c>
    </row>
    <row r="143" spans="2:23">
      <c r="B143" s="33"/>
      <c r="C143" s="78" t="s">
        <v>365</v>
      </c>
      <c r="D143" s="79" t="s">
        <v>366</v>
      </c>
      <c r="E143" s="80">
        <v>6552.9756691946759</v>
      </c>
      <c r="F143" s="11">
        <v>569.37175853072085</v>
      </c>
      <c r="G143" s="11">
        <v>605.71463673480946</v>
      </c>
      <c r="H143" s="12"/>
      <c r="I143" s="80">
        <v>6545.0138385685568</v>
      </c>
      <c r="J143" s="31">
        <v>122.02965913133711</v>
      </c>
      <c r="K143" s="81">
        <v>6422.9841794372196</v>
      </c>
      <c r="L143" s="61"/>
      <c r="M143" s="37">
        <f t="shared" si="18"/>
        <v>72.340676590755322</v>
      </c>
      <c r="N143" s="37">
        <f t="shared" si="19"/>
        <v>245.89237666238492</v>
      </c>
      <c r="O143" s="30">
        <f t="shared" si="24"/>
        <v>6104.7511261840791</v>
      </c>
      <c r="P143" s="28"/>
      <c r="Q143" s="37">
        <f t="shared" si="20"/>
        <v>2.7056246628038916</v>
      </c>
      <c r="R143" s="37">
        <f t="shared" si="21"/>
        <v>253.95521900539345</v>
      </c>
      <c r="S143" s="37">
        <f t="shared" si="25"/>
        <v>5848.0902825158819</v>
      </c>
      <c r="T143" s="37"/>
      <c r="U143" s="37">
        <f t="shared" si="22"/>
        <v>-5.6159088747510824</v>
      </c>
      <c r="V143" s="37">
        <f t="shared" si="23"/>
        <v>268.19569857578932</v>
      </c>
      <c r="W143" s="30">
        <f t="shared" si="26"/>
        <v>5579.8945839400922</v>
      </c>
    </row>
    <row r="144" spans="2:23">
      <c r="B144" s="33"/>
      <c r="C144" s="78" t="s">
        <v>367</v>
      </c>
      <c r="D144" s="79" t="s">
        <v>368</v>
      </c>
      <c r="E144" s="80">
        <v>6552.9756691946759</v>
      </c>
      <c r="F144" s="11">
        <v>569.37175853072085</v>
      </c>
      <c r="G144" s="11">
        <v>605.71463673480946</v>
      </c>
      <c r="H144" s="12"/>
      <c r="I144" s="80">
        <v>6545.0138385685568</v>
      </c>
      <c r="J144" s="31">
        <v>122.02965913133711</v>
      </c>
      <c r="K144" s="81">
        <v>6422.9841794372196</v>
      </c>
      <c r="L144" s="61"/>
      <c r="M144" s="37">
        <f t="shared" si="18"/>
        <v>72.340676590755322</v>
      </c>
      <c r="N144" s="37">
        <f t="shared" si="19"/>
        <v>245.89237666238492</v>
      </c>
      <c r="O144" s="30">
        <f t="shared" si="24"/>
        <v>6104.7511261840791</v>
      </c>
      <c r="P144" s="28"/>
      <c r="Q144" s="37">
        <f t="shared" si="20"/>
        <v>2.7056246628038916</v>
      </c>
      <c r="R144" s="37">
        <f t="shared" si="21"/>
        <v>253.95521900539345</v>
      </c>
      <c r="S144" s="37">
        <f t="shared" si="25"/>
        <v>5848.0902825158819</v>
      </c>
      <c r="T144" s="37"/>
      <c r="U144" s="37">
        <f t="shared" si="22"/>
        <v>-5.6159088747510824</v>
      </c>
      <c r="V144" s="37">
        <f t="shared" si="23"/>
        <v>268.19569857578932</v>
      </c>
      <c r="W144" s="30">
        <f t="shared" si="26"/>
        <v>5579.8945839400922</v>
      </c>
    </row>
    <row r="145" spans="2:23">
      <c r="B145" s="33"/>
      <c r="C145" s="78" t="s">
        <v>369</v>
      </c>
      <c r="D145" s="79" t="s">
        <v>370</v>
      </c>
      <c r="E145" s="80">
        <v>6552.9756691946759</v>
      </c>
      <c r="F145" s="11">
        <v>569.37175853072085</v>
      </c>
      <c r="G145" s="11">
        <v>605.71463673480946</v>
      </c>
      <c r="H145" s="12"/>
      <c r="I145" s="80">
        <v>6545.0138385685568</v>
      </c>
      <c r="J145" s="31">
        <v>122.02965913133711</v>
      </c>
      <c r="K145" s="81">
        <v>6422.9841794372196</v>
      </c>
      <c r="L145" s="61"/>
      <c r="M145" s="37">
        <f t="shared" si="18"/>
        <v>72.340676590755322</v>
      </c>
      <c r="N145" s="37">
        <f t="shared" si="19"/>
        <v>245.89237666238492</v>
      </c>
      <c r="O145" s="30">
        <f t="shared" si="24"/>
        <v>6104.7511261840791</v>
      </c>
      <c r="P145" s="28"/>
      <c r="Q145" s="37">
        <f t="shared" si="20"/>
        <v>2.7056246628038916</v>
      </c>
      <c r="R145" s="37">
        <f t="shared" si="21"/>
        <v>253.95521900539345</v>
      </c>
      <c r="S145" s="37">
        <f t="shared" si="25"/>
        <v>5848.0902825158819</v>
      </c>
      <c r="T145" s="37"/>
      <c r="U145" s="37">
        <f t="shared" si="22"/>
        <v>-5.6159088747510824</v>
      </c>
      <c r="V145" s="37">
        <f t="shared" si="23"/>
        <v>268.19569857578932</v>
      </c>
      <c r="W145" s="30">
        <f t="shared" si="26"/>
        <v>5579.8945839400922</v>
      </c>
    </row>
    <row r="146" spans="2:23">
      <c r="B146" s="33"/>
      <c r="C146" s="78" t="s">
        <v>371</v>
      </c>
      <c r="D146" s="79" t="s">
        <v>372</v>
      </c>
      <c r="E146" s="80">
        <v>6552.9756691946759</v>
      </c>
      <c r="F146" s="11">
        <v>569.37175853072085</v>
      </c>
      <c r="G146" s="11">
        <v>605.71463673480946</v>
      </c>
      <c r="H146" s="12"/>
      <c r="I146" s="80">
        <v>6545.0138385685568</v>
      </c>
      <c r="J146" s="31">
        <v>122.02965913133711</v>
      </c>
      <c r="K146" s="81">
        <v>6422.9841794372196</v>
      </c>
      <c r="L146" s="61"/>
      <c r="M146" s="37">
        <f t="shared" si="18"/>
        <v>72.340676590755322</v>
      </c>
      <c r="N146" s="37">
        <f t="shared" si="19"/>
        <v>245.89237666238492</v>
      </c>
      <c r="O146" s="30">
        <f t="shared" si="24"/>
        <v>6104.7511261840791</v>
      </c>
      <c r="P146" s="28"/>
      <c r="Q146" s="37">
        <f t="shared" si="20"/>
        <v>2.7056246628038916</v>
      </c>
      <c r="R146" s="37">
        <f t="shared" si="21"/>
        <v>253.95521900539345</v>
      </c>
      <c r="S146" s="37">
        <f t="shared" si="25"/>
        <v>5848.0902825158819</v>
      </c>
      <c r="T146" s="37"/>
      <c r="U146" s="37">
        <f t="shared" si="22"/>
        <v>-5.6159088747510824</v>
      </c>
      <c r="V146" s="37">
        <f t="shared" si="23"/>
        <v>268.19569857578932</v>
      </c>
      <c r="W146" s="30">
        <f t="shared" si="26"/>
        <v>5579.8945839400922</v>
      </c>
    </row>
    <row r="147" spans="2:23">
      <c r="B147" s="33"/>
      <c r="C147" s="78" t="s">
        <v>373</v>
      </c>
      <c r="D147" s="79" t="s">
        <v>374</v>
      </c>
      <c r="E147" s="80">
        <v>6552.9756691946759</v>
      </c>
      <c r="F147" s="11">
        <v>569.37175853072085</v>
      </c>
      <c r="G147" s="11">
        <v>605.71463673480946</v>
      </c>
      <c r="H147" s="12"/>
      <c r="I147" s="80">
        <v>6545.0138385685568</v>
      </c>
      <c r="J147" s="31">
        <v>122.02965913133711</v>
      </c>
      <c r="K147" s="81">
        <v>6422.9841794372196</v>
      </c>
      <c r="L147" s="61"/>
      <c r="M147" s="37">
        <f t="shared" si="18"/>
        <v>72.340676590755322</v>
      </c>
      <c r="N147" s="37">
        <f t="shared" si="19"/>
        <v>245.89237666238492</v>
      </c>
      <c r="O147" s="30">
        <f t="shared" si="24"/>
        <v>6104.7511261840791</v>
      </c>
      <c r="P147" s="28"/>
      <c r="Q147" s="37">
        <f t="shared" si="20"/>
        <v>2.7056246628038916</v>
      </c>
      <c r="R147" s="37">
        <f t="shared" si="21"/>
        <v>253.95521900539345</v>
      </c>
      <c r="S147" s="37">
        <f t="shared" si="25"/>
        <v>5848.0902825158819</v>
      </c>
      <c r="T147" s="37"/>
      <c r="U147" s="37">
        <f t="shared" si="22"/>
        <v>-5.6159088747510824</v>
      </c>
      <c r="V147" s="37">
        <f t="shared" si="23"/>
        <v>268.19569857578932</v>
      </c>
      <c r="W147" s="30">
        <f t="shared" si="26"/>
        <v>5579.8945839400922</v>
      </c>
    </row>
    <row r="148" spans="2:23">
      <c r="B148" s="33"/>
      <c r="C148" s="78" t="s">
        <v>375</v>
      </c>
      <c r="D148" s="79" t="s">
        <v>376</v>
      </c>
      <c r="E148" s="80">
        <v>6552.9756691946759</v>
      </c>
      <c r="F148" s="11">
        <v>569.37175853072085</v>
      </c>
      <c r="G148" s="11">
        <v>605.71463673480946</v>
      </c>
      <c r="H148" s="12"/>
      <c r="I148" s="80">
        <v>6545.0138385685568</v>
      </c>
      <c r="J148" s="31">
        <v>122.02965913133711</v>
      </c>
      <c r="K148" s="81">
        <v>6422.9841794372196</v>
      </c>
      <c r="L148" s="61"/>
      <c r="M148" s="37">
        <f t="shared" si="18"/>
        <v>72.340676590755322</v>
      </c>
      <c r="N148" s="37">
        <f t="shared" si="19"/>
        <v>245.89237666238492</v>
      </c>
      <c r="O148" s="30">
        <f t="shared" si="24"/>
        <v>6104.7511261840791</v>
      </c>
      <c r="P148" s="28"/>
      <c r="Q148" s="37">
        <f t="shared" si="20"/>
        <v>2.7056246628038916</v>
      </c>
      <c r="R148" s="37">
        <f t="shared" si="21"/>
        <v>253.95521900539345</v>
      </c>
      <c r="S148" s="37">
        <f t="shared" si="25"/>
        <v>5848.0902825158819</v>
      </c>
      <c r="T148" s="37"/>
      <c r="U148" s="37">
        <f t="shared" si="22"/>
        <v>-5.6159088747510824</v>
      </c>
      <c r="V148" s="37">
        <f t="shared" si="23"/>
        <v>268.19569857578932</v>
      </c>
      <c r="W148" s="30">
        <f t="shared" si="26"/>
        <v>5579.8945839400922</v>
      </c>
    </row>
    <row r="149" spans="2:23">
      <c r="B149" s="33"/>
      <c r="C149" s="78" t="s">
        <v>377</v>
      </c>
      <c r="D149" s="79" t="s">
        <v>378</v>
      </c>
      <c r="E149" s="80">
        <v>6552.9756691946759</v>
      </c>
      <c r="F149" s="11">
        <v>569.37175853072085</v>
      </c>
      <c r="G149" s="11">
        <v>605.71463673480946</v>
      </c>
      <c r="H149" s="12"/>
      <c r="I149" s="80">
        <v>6545.0138385685568</v>
      </c>
      <c r="J149" s="31">
        <v>122.02965913133711</v>
      </c>
      <c r="K149" s="81">
        <v>6422.9841794372196</v>
      </c>
      <c r="L149" s="61"/>
      <c r="M149" s="37">
        <f t="shared" si="18"/>
        <v>72.340676590755322</v>
      </c>
      <c r="N149" s="37">
        <f t="shared" si="19"/>
        <v>245.89237666238492</v>
      </c>
      <c r="O149" s="30">
        <f t="shared" si="24"/>
        <v>6104.7511261840791</v>
      </c>
      <c r="P149" s="28"/>
      <c r="Q149" s="37">
        <f t="shared" si="20"/>
        <v>2.7056246628038916</v>
      </c>
      <c r="R149" s="37">
        <f t="shared" si="21"/>
        <v>253.95521900539345</v>
      </c>
      <c r="S149" s="37">
        <f t="shared" si="25"/>
        <v>5848.0902825158819</v>
      </c>
      <c r="T149" s="37"/>
      <c r="U149" s="37">
        <f t="shared" si="22"/>
        <v>-5.6159088747510824</v>
      </c>
      <c r="V149" s="37">
        <f t="shared" si="23"/>
        <v>268.19569857578932</v>
      </c>
      <c r="W149" s="30">
        <f t="shared" si="26"/>
        <v>5579.8945839400922</v>
      </c>
    </row>
    <row r="150" spans="2:23">
      <c r="B150" s="33"/>
      <c r="C150" s="78" t="s">
        <v>379</v>
      </c>
      <c r="D150" s="79" t="s">
        <v>380</v>
      </c>
      <c r="E150" s="80">
        <v>6552.9756691946759</v>
      </c>
      <c r="F150" s="11">
        <v>569.37175853072085</v>
      </c>
      <c r="G150" s="11">
        <v>605.71463673480946</v>
      </c>
      <c r="H150" s="12"/>
      <c r="I150" s="80">
        <v>6545.0138385685568</v>
      </c>
      <c r="J150" s="31">
        <v>122.02965913133711</v>
      </c>
      <c r="K150" s="81">
        <v>6422.9841794372196</v>
      </c>
      <c r="L150" s="61"/>
      <c r="M150" s="37">
        <f t="shared" si="18"/>
        <v>72.340676590755322</v>
      </c>
      <c r="N150" s="37">
        <f t="shared" si="19"/>
        <v>245.89237666238492</v>
      </c>
      <c r="O150" s="30">
        <f t="shared" si="24"/>
        <v>6104.7511261840791</v>
      </c>
      <c r="P150" s="28"/>
      <c r="Q150" s="37">
        <f t="shared" si="20"/>
        <v>2.7056246628038916</v>
      </c>
      <c r="R150" s="37">
        <f t="shared" si="21"/>
        <v>253.95521900539345</v>
      </c>
      <c r="S150" s="37">
        <f t="shared" si="25"/>
        <v>5848.0902825158819</v>
      </c>
      <c r="T150" s="37"/>
      <c r="U150" s="37">
        <f t="shared" si="22"/>
        <v>-5.6159088747510824</v>
      </c>
      <c r="V150" s="37">
        <f t="shared" si="23"/>
        <v>268.19569857578932</v>
      </c>
      <c r="W150" s="30">
        <f t="shared" si="26"/>
        <v>5579.8945839400922</v>
      </c>
    </row>
    <row r="151" spans="2:23">
      <c r="B151" s="33"/>
      <c r="C151" s="78" t="s">
        <v>381</v>
      </c>
      <c r="D151" s="79" t="s">
        <v>382</v>
      </c>
      <c r="E151" s="80">
        <v>6552.9756691946759</v>
      </c>
      <c r="F151" s="11">
        <v>569.37175853072085</v>
      </c>
      <c r="G151" s="11">
        <v>605.71463673480946</v>
      </c>
      <c r="H151" s="12"/>
      <c r="I151" s="80">
        <v>6545.0138385685568</v>
      </c>
      <c r="J151" s="31">
        <v>122.02965913133711</v>
      </c>
      <c r="K151" s="81">
        <v>6422.9841794372196</v>
      </c>
      <c r="L151" s="61"/>
      <c r="M151" s="37">
        <f t="shared" si="18"/>
        <v>72.340676590755322</v>
      </c>
      <c r="N151" s="37">
        <f t="shared" si="19"/>
        <v>245.89237666238492</v>
      </c>
      <c r="O151" s="30">
        <f t="shared" si="24"/>
        <v>6104.7511261840791</v>
      </c>
      <c r="P151" s="28"/>
      <c r="Q151" s="37">
        <f t="shared" si="20"/>
        <v>2.7056246628038916</v>
      </c>
      <c r="R151" s="37">
        <f t="shared" si="21"/>
        <v>253.95521900539345</v>
      </c>
      <c r="S151" s="37">
        <f t="shared" si="25"/>
        <v>5848.0902825158819</v>
      </c>
      <c r="T151" s="37"/>
      <c r="U151" s="37">
        <f t="shared" si="22"/>
        <v>-5.6159088747510824</v>
      </c>
      <c r="V151" s="37">
        <f t="shared" si="23"/>
        <v>268.19569857578932</v>
      </c>
      <c r="W151" s="30">
        <f t="shared" si="26"/>
        <v>5579.8945839400922</v>
      </c>
    </row>
    <row r="152" spans="2:23">
      <c r="B152" s="33"/>
      <c r="C152" s="78" t="s">
        <v>383</v>
      </c>
      <c r="D152" s="83" t="s">
        <v>384</v>
      </c>
      <c r="E152" s="80">
        <v>0</v>
      </c>
      <c r="F152" s="11">
        <v>0</v>
      </c>
      <c r="G152" s="11">
        <v>0</v>
      </c>
      <c r="H152" s="12"/>
      <c r="I152" s="80">
        <v>0</v>
      </c>
      <c r="J152" s="31">
        <v>0</v>
      </c>
      <c r="K152" s="81">
        <v>0</v>
      </c>
      <c r="L152" s="61"/>
      <c r="M152" s="37">
        <f t="shared" si="18"/>
        <v>0</v>
      </c>
      <c r="N152" s="37">
        <f t="shared" si="19"/>
        <v>0</v>
      </c>
      <c r="O152" s="30">
        <f t="shared" si="24"/>
        <v>0</v>
      </c>
      <c r="P152" s="28"/>
      <c r="Q152" s="37">
        <f t="shared" si="20"/>
        <v>0</v>
      </c>
      <c r="R152" s="37">
        <f t="shared" si="21"/>
        <v>0</v>
      </c>
      <c r="S152" s="37">
        <f t="shared" si="25"/>
        <v>0</v>
      </c>
      <c r="T152" s="37"/>
      <c r="U152" s="37">
        <f t="shared" si="22"/>
        <v>0</v>
      </c>
      <c r="V152" s="37">
        <f t="shared" si="23"/>
        <v>0</v>
      </c>
      <c r="W152" s="30">
        <f t="shared" si="26"/>
        <v>0</v>
      </c>
    </row>
    <row r="153" spans="2:23">
      <c r="B153" s="33"/>
      <c r="C153" s="78" t="s">
        <v>385</v>
      </c>
      <c r="D153" s="79" t="s">
        <v>386</v>
      </c>
      <c r="E153" s="80">
        <v>6552.9756691946759</v>
      </c>
      <c r="F153" s="11">
        <v>569.37175853072085</v>
      </c>
      <c r="G153" s="11">
        <v>605.71463673480946</v>
      </c>
      <c r="H153" s="12"/>
      <c r="I153" s="80">
        <v>6545.0138385685568</v>
      </c>
      <c r="J153" s="31">
        <v>122.02965913133711</v>
      </c>
      <c r="K153" s="81">
        <v>6422.9841794372196</v>
      </c>
      <c r="L153" s="61"/>
      <c r="M153" s="37">
        <f t="shared" si="18"/>
        <v>72.340676590755322</v>
      </c>
      <c r="N153" s="37">
        <f t="shared" si="19"/>
        <v>245.89237666238492</v>
      </c>
      <c r="O153" s="30">
        <f t="shared" si="24"/>
        <v>6104.7511261840791</v>
      </c>
      <c r="P153" s="28"/>
      <c r="Q153" s="37">
        <f t="shared" si="20"/>
        <v>2.7056246628038916</v>
      </c>
      <c r="R153" s="37">
        <f t="shared" si="21"/>
        <v>253.95521900539345</v>
      </c>
      <c r="S153" s="37">
        <f t="shared" si="25"/>
        <v>5848.0902825158819</v>
      </c>
      <c r="T153" s="37"/>
      <c r="U153" s="37">
        <f t="shared" si="22"/>
        <v>-5.6159088747510824</v>
      </c>
      <c r="V153" s="37">
        <f t="shared" si="23"/>
        <v>268.19569857578932</v>
      </c>
      <c r="W153" s="30">
        <f t="shared" si="26"/>
        <v>5579.8945839400922</v>
      </c>
    </row>
    <row r="154" spans="2:23">
      <c r="B154" s="33"/>
      <c r="C154" s="78" t="s">
        <v>387</v>
      </c>
      <c r="D154" s="79" t="s">
        <v>388</v>
      </c>
      <c r="E154" s="80">
        <v>6552.9756691946759</v>
      </c>
      <c r="F154" s="11">
        <v>569.37175853072085</v>
      </c>
      <c r="G154" s="11">
        <v>605.71463673480946</v>
      </c>
      <c r="H154" s="12"/>
      <c r="I154" s="80">
        <v>6545.0138385685568</v>
      </c>
      <c r="J154" s="31">
        <v>122.02965913133711</v>
      </c>
      <c r="K154" s="81">
        <v>6422.9841794372196</v>
      </c>
      <c r="L154" s="61"/>
      <c r="M154" s="37">
        <f t="shared" si="18"/>
        <v>72.340676590755322</v>
      </c>
      <c r="N154" s="37">
        <f t="shared" si="19"/>
        <v>245.89237666238492</v>
      </c>
      <c r="O154" s="30">
        <f t="shared" si="24"/>
        <v>6104.7511261840791</v>
      </c>
      <c r="P154" s="28"/>
      <c r="Q154" s="37">
        <f t="shared" si="20"/>
        <v>2.7056246628038916</v>
      </c>
      <c r="R154" s="37">
        <f t="shared" si="21"/>
        <v>253.95521900539345</v>
      </c>
      <c r="S154" s="37">
        <f t="shared" si="25"/>
        <v>5848.0902825158819</v>
      </c>
      <c r="T154" s="37"/>
      <c r="U154" s="37">
        <f t="shared" si="22"/>
        <v>-5.6159088747510824</v>
      </c>
      <c r="V154" s="37">
        <f t="shared" si="23"/>
        <v>268.19569857578932</v>
      </c>
      <c r="W154" s="30">
        <f t="shared" si="26"/>
        <v>5579.8945839400922</v>
      </c>
    </row>
    <row r="155" spans="2:23">
      <c r="B155" s="33"/>
      <c r="C155" s="78" t="s">
        <v>389</v>
      </c>
      <c r="D155" s="79" t="s">
        <v>390</v>
      </c>
      <c r="E155" s="80">
        <v>6552.9756691946759</v>
      </c>
      <c r="F155" s="11">
        <v>569.37175853072085</v>
      </c>
      <c r="G155" s="11">
        <v>605.71463673480946</v>
      </c>
      <c r="H155" s="12"/>
      <c r="I155" s="80">
        <v>6545.0138385685568</v>
      </c>
      <c r="J155" s="31">
        <v>122.02965913133711</v>
      </c>
      <c r="K155" s="81">
        <v>6422.9841794372196</v>
      </c>
      <c r="L155" s="61"/>
      <c r="M155" s="37">
        <f t="shared" si="18"/>
        <v>72.340676590755322</v>
      </c>
      <c r="N155" s="37">
        <f t="shared" si="19"/>
        <v>245.89237666238492</v>
      </c>
      <c r="O155" s="30">
        <f t="shared" si="24"/>
        <v>6104.7511261840791</v>
      </c>
      <c r="P155" s="28"/>
      <c r="Q155" s="37">
        <f t="shared" si="20"/>
        <v>2.7056246628038916</v>
      </c>
      <c r="R155" s="37">
        <f t="shared" si="21"/>
        <v>253.95521900539345</v>
      </c>
      <c r="S155" s="37">
        <f t="shared" si="25"/>
        <v>5848.0902825158819</v>
      </c>
      <c r="T155" s="37"/>
      <c r="U155" s="37">
        <f t="shared" si="22"/>
        <v>-5.6159088747510824</v>
      </c>
      <c r="V155" s="37">
        <f t="shared" si="23"/>
        <v>268.19569857578932</v>
      </c>
      <c r="W155" s="30">
        <f t="shared" si="26"/>
        <v>5579.8945839400922</v>
      </c>
    </row>
    <row r="156" spans="2:23">
      <c r="B156" s="33"/>
      <c r="C156" s="78" t="s">
        <v>391</v>
      </c>
      <c r="D156" s="79" t="s">
        <v>392</v>
      </c>
      <c r="E156" s="80">
        <v>6552.9756691946759</v>
      </c>
      <c r="F156" s="11">
        <v>569.37175853072085</v>
      </c>
      <c r="G156" s="11">
        <v>605.71463673480946</v>
      </c>
      <c r="H156" s="12"/>
      <c r="I156" s="80">
        <v>6545.0138385685568</v>
      </c>
      <c r="J156" s="31">
        <v>122.02965913133711</v>
      </c>
      <c r="K156" s="81">
        <v>6422.9841794372196</v>
      </c>
      <c r="L156" s="61"/>
      <c r="M156" s="37">
        <f t="shared" si="18"/>
        <v>72.340676590755322</v>
      </c>
      <c r="N156" s="37">
        <f t="shared" si="19"/>
        <v>245.89237666238492</v>
      </c>
      <c r="O156" s="30">
        <f t="shared" si="24"/>
        <v>6104.7511261840791</v>
      </c>
      <c r="P156" s="28"/>
      <c r="Q156" s="37">
        <f t="shared" si="20"/>
        <v>2.7056246628038916</v>
      </c>
      <c r="R156" s="37">
        <f t="shared" si="21"/>
        <v>253.95521900539345</v>
      </c>
      <c r="S156" s="37">
        <f t="shared" si="25"/>
        <v>5848.0902825158819</v>
      </c>
      <c r="T156" s="37"/>
      <c r="U156" s="37">
        <f t="shared" si="22"/>
        <v>-5.6159088747510824</v>
      </c>
      <c r="V156" s="37">
        <f t="shared" si="23"/>
        <v>268.19569857578932</v>
      </c>
      <c r="W156" s="30">
        <f t="shared" si="26"/>
        <v>5579.8945839400922</v>
      </c>
    </row>
    <row r="157" spans="2:23">
      <c r="B157" s="33"/>
      <c r="C157" s="78" t="s">
        <v>393</v>
      </c>
      <c r="D157" s="79" t="s">
        <v>394</v>
      </c>
      <c r="E157" s="80">
        <v>6552.9756691946759</v>
      </c>
      <c r="F157" s="11">
        <v>569.37175853072085</v>
      </c>
      <c r="G157" s="11">
        <v>605.71463673480946</v>
      </c>
      <c r="H157" s="12"/>
      <c r="I157" s="80">
        <v>6545.0138385685568</v>
      </c>
      <c r="J157" s="31">
        <v>122.02965913133711</v>
      </c>
      <c r="K157" s="81">
        <v>6422.9841794372196</v>
      </c>
      <c r="L157" s="61"/>
      <c r="M157" s="37">
        <f t="shared" si="18"/>
        <v>72.340676590755322</v>
      </c>
      <c r="N157" s="37">
        <f t="shared" si="19"/>
        <v>245.89237666238492</v>
      </c>
      <c r="O157" s="30">
        <f t="shared" si="24"/>
        <v>6104.7511261840791</v>
      </c>
      <c r="P157" s="28"/>
      <c r="Q157" s="37">
        <f t="shared" si="20"/>
        <v>2.7056246628038916</v>
      </c>
      <c r="R157" s="37">
        <f t="shared" si="21"/>
        <v>253.95521900539345</v>
      </c>
      <c r="S157" s="37">
        <f t="shared" si="25"/>
        <v>5848.0902825158819</v>
      </c>
      <c r="T157" s="37"/>
      <c r="U157" s="37">
        <f t="shared" si="22"/>
        <v>-5.6159088747510824</v>
      </c>
      <c r="V157" s="37">
        <f t="shared" si="23"/>
        <v>268.19569857578932</v>
      </c>
      <c r="W157" s="30">
        <f t="shared" si="26"/>
        <v>5579.8945839400922</v>
      </c>
    </row>
    <row r="158" spans="2:23">
      <c r="B158" s="33"/>
      <c r="C158" s="78" t="s">
        <v>395</v>
      </c>
      <c r="D158" s="79" t="s">
        <v>396</v>
      </c>
      <c r="E158" s="80">
        <v>6552.9756691946759</v>
      </c>
      <c r="F158" s="11">
        <v>569.37175853072085</v>
      </c>
      <c r="G158" s="11">
        <v>605.71463673480946</v>
      </c>
      <c r="H158" s="12"/>
      <c r="I158" s="80">
        <v>6545.0138385685568</v>
      </c>
      <c r="J158" s="31">
        <v>122.02965913133711</v>
      </c>
      <c r="K158" s="81">
        <v>6422.9841794372196</v>
      </c>
      <c r="L158" s="61"/>
      <c r="M158" s="37">
        <f t="shared" si="18"/>
        <v>72.340676590755322</v>
      </c>
      <c r="N158" s="37">
        <f t="shared" si="19"/>
        <v>245.89237666238492</v>
      </c>
      <c r="O158" s="30">
        <f t="shared" si="24"/>
        <v>6104.7511261840791</v>
      </c>
      <c r="P158" s="28"/>
      <c r="Q158" s="37">
        <f t="shared" si="20"/>
        <v>2.7056246628038916</v>
      </c>
      <c r="R158" s="37">
        <f t="shared" si="21"/>
        <v>253.95521900539345</v>
      </c>
      <c r="S158" s="37">
        <f t="shared" si="25"/>
        <v>5848.0902825158819</v>
      </c>
      <c r="T158" s="37"/>
      <c r="U158" s="37">
        <f t="shared" si="22"/>
        <v>-5.6159088747510824</v>
      </c>
      <c r="V158" s="37">
        <f t="shared" si="23"/>
        <v>268.19569857578932</v>
      </c>
      <c r="W158" s="30">
        <f t="shared" si="26"/>
        <v>5579.8945839400922</v>
      </c>
    </row>
    <row r="159" spans="2:23">
      <c r="B159" s="33"/>
      <c r="C159" s="78" t="s">
        <v>397</v>
      </c>
      <c r="D159" s="79" t="s">
        <v>398</v>
      </c>
      <c r="E159" s="80">
        <v>6552.9756691946759</v>
      </c>
      <c r="F159" s="11">
        <v>569.37175853072085</v>
      </c>
      <c r="G159" s="11">
        <v>605.71463673480946</v>
      </c>
      <c r="H159" s="12"/>
      <c r="I159" s="80">
        <v>6545.0138385685568</v>
      </c>
      <c r="J159" s="31">
        <v>122.02965913133711</v>
      </c>
      <c r="K159" s="81">
        <v>6422.9841794372196</v>
      </c>
      <c r="L159" s="61"/>
      <c r="M159" s="37">
        <f t="shared" si="18"/>
        <v>72.340676590755322</v>
      </c>
      <c r="N159" s="37">
        <f t="shared" si="19"/>
        <v>245.89237666238492</v>
      </c>
      <c r="O159" s="30">
        <f t="shared" si="24"/>
        <v>6104.7511261840791</v>
      </c>
      <c r="P159" s="28"/>
      <c r="Q159" s="37">
        <f t="shared" si="20"/>
        <v>2.7056246628038916</v>
      </c>
      <c r="R159" s="37">
        <f t="shared" si="21"/>
        <v>253.95521900539345</v>
      </c>
      <c r="S159" s="37">
        <f t="shared" si="25"/>
        <v>5848.0902825158819</v>
      </c>
      <c r="T159" s="37"/>
      <c r="U159" s="37">
        <f t="shared" si="22"/>
        <v>-5.6159088747510824</v>
      </c>
      <c r="V159" s="37">
        <f t="shared" si="23"/>
        <v>268.19569857578932</v>
      </c>
      <c r="W159" s="30">
        <f t="shared" si="26"/>
        <v>5579.8945839400922</v>
      </c>
    </row>
    <row r="160" spans="2:23">
      <c r="B160" s="33"/>
      <c r="C160" s="78" t="s">
        <v>399</v>
      </c>
      <c r="D160" s="79" t="s">
        <v>400</v>
      </c>
      <c r="E160" s="80">
        <v>6552.9756691946759</v>
      </c>
      <c r="F160" s="11">
        <v>569.37175853072085</v>
      </c>
      <c r="G160" s="11">
        <v>605.71463673480946</v>
      </c>
      <c r="H160" s="12"/>
      <c r="I160" s="80">
        <v>6545.0138385685568</v>
      </c>
      <c r="J160" s="31">
        <v>122.02965913133711</v>
      </c>
      <c r="K160" s="81">
        <v>6422.9841794372196</v>
      </c>
      <c r="L160" s="61"/>
      <c r="M160" s="37">
        <f t="shared" si="18"/>
        <v>72.340676590755322</v>
      </c>
      <c r="N160" s="37">
        <f t="shared" si="19"/>
        <v>245.89237666238492</v>
      </c>
      <c r="O160" s="30">
        <f t="shared" si="24"/>
        <v>6104.7511261840791</v>
      </c>
      <c r="P160" s="28"/>
      <c r="Q160" s="37">
        <f t="shared" si="20"/>
        <v>2.7056246628038916</v>
      </c>
      <c r="R160" s="37">
        <f t="shared" si="21"/>
        <v>253.95521900539345</v>
      </c>
      <c r="S160" s="37">
        <f t="shared" si="25"/>
        <v>5848.0902825158819</v>
      </c>
      <c r="T160" s="37"/>
      <c r="U160" s="37">
        <f t="shared" si="22"/>
        <v>-5.6159088747510824</v>
      </c>
      <c r="V160" s="37">
        <f t="shared" si="23"/>
        <v>268.19569857578932</v>
      </c>
      <c r="W160" s="30">
        <f t="shared" si="26"/>
        <v>5579.8945839400922</v>
      </c>
    </row>
    <row r="161" spans="2:23">
      <c r="B161" s="33"/>
      <c r="C161" s="78" t="s">
        <v>401</v>
      </c>
      <c r="D161" s="79" t="s">
        <v>402</v>
      </c>
      <c r="E161" s="80">
        <v>6552.9756691946759</v>
      </c>
      <c r="F161" s="11">
        <v>569.37175853072085</v>
      </c>
      <c r="G161" s="11">
        <v>605.71463673480946</v>
      </c>
      <c r="H161" s="12"/>
      <c r="I161" s="80">
        <v>6545.0138385685568</v>
      </c>
      <c r="J161" s="31">
        <v>122.02965913133711</v>
      </c>
      <c r="K161" s="81">
        <v>6422.9841794372196</v>
      </c>
      <c r="L161" s="61"/>
      <c r="M161" s="37">
        <f t="shared" si="18"/>
        <v>72.340676590755322</v>
      </c>
      <c r="N161" s="37">
        <f t="shared" si="19"/>
        <v>245.89237666238492</v>
      </c>
      <c r="O161" s="30">
        <f t="shared" si="24"/>
        <v>6104.7511261840791</v>
      </c>
      <c r="P161" s="28"/>
      <c r="Q161" s="37">
        <f t="shared" si="20"/>
        <v>2.7056246628038916</v>
      </c>
      <c r="R161" s="37">
        <f t="shared" si="21"/>
        <v>253.95521900539345</v>
      </c>
      <c r="S161" s="37">
        <f t="shared" si="25"/>
        <v>5848.0902825158819</v>
      </c>
      <c r="T161" s="37"/>
      <c r="U161" s="37">
        <f t="shared" si="22"/>
        <v>-5.6159088747510824</v>
      </c>
      <c r="V161" s="37">
        <f t="shared" si="23"/>
        <v>268.19569857578932</v>
      </c>
      <c r="W161" s="30">
        <f t="shared" si="26"/>
        <v>5579.8945839400922</v>
      </c>
    </row>
    <row r="162" spans="2:23">
      <c r="B162" s="33"/>
      <c r="C162" s="78" t="s">
        <v>403</v>
      </c>
      <c r="D162" s="79" t="s">
        <v>404</v>
      </c>
      <c r="E162" s="80">
        <v>6552.9756691946759</v>
      </c>
      <c r="F162" s="11">
        <v>569.37175853072085</v>
      </c>
      <c r="G162" s="11">
        <v>605.71463673480946</v>
      </c>
      <c r="H162" s="12"/>
      <c r="I162" s="80">
        <v>6545.0138385685568</v>
      </c>
      <c r="J162" s="31">
        <v>122.02965913133711</v>
      </c>
      <c r="K162" s="81">
        <v>6422.9841794372196</v>
      </c>
      <c r="L162" s="61"/>
      <c r="M162" s="37">
        <f t="shared" si="18"/>
        <v>72.340676590755322</v>
      </c>
      <c r="N162" s="37">
        <f t="shared" si="19"/>
        <v>245.89237666238492</v>
      </c>
      <c r="O162" s="30">
        <f t="shared" si="24"/>
        <v>6104.7511261840791</v>
      </c>
      <c r="P162" s="28"/>
      <c r="Q162" s="37">
        <f t="shared" si="20"/>
        <v>2.7056246628038916</v>
      </c>
      <c r="R162" s="37">
        <f t="shared" si="21"/>
        <v>253.95521900539345</v>
      </c>
      <c r="S162" s="37">
        <f t="shared" si="25"/>
        <v>5848.0902825158819</v>
      </c>
      <c r="T162" s="37"/>
      <c r="U162" s="37">
        <f t="shared" si="22"/>
        <v>-5.6159088747510824</v>
      </c>
      <c r="V162" s="37">
        <f t="shared" si="23"/>
        <v>268.19569857578932</v>
      </c>
      <c r="W162" s="30">
        <f t="shared" si="26"/>
        <v>5579.8945839400922</v>
      </c>
    </row>
    <row r="163" spans="2:23">
      <c r="B163" s="33"/>
      <c r="C163" s="78" t="s">
        <v>405</v>
      </c>
      <c r="D163" s="79" t="s">
        <v>406</v>
      </c>
      <c r="E163" s="80">
        <v>6552.9756691946759</v>
      </c>
      <c r="F163" s="11">
        <v>569.37175853072085</v>
      </c>
      <c r="G163" s="11">
        <v>605.71463673480946</v>
      </c>
      <c r="H163" s="12"/>
      <c r="I163" s="80">
        <v>6545.0138385685568</v>
      </c>
      <c r="J163" s="31">
        <v>122.02965913133711</v>
      </c>
      <c r="K163" s="81">
        <v>6422.9841794372196</v>
      </c>
      <c r="L163" s="61"/>
      <c r="M163" s="37">
        <f t="shared" si="18"/>
        <v>72.340676590755322</v>
      </c>
      <c r="N163" s="37">
        <f t="shared" si="19"/>
        <v>245.89237666238492</v>
      </c>
      <c r="O163" s="30">
        <f t="shared" si="24"/>
        <v>6104.7511261840791</v>
      </c>
      <c r="P163" s="28"/>
      <c r="Q163" s="37">
        <f t="shared" si="20"/>
        <v>2.7056246628038916</v>
      </c>
      <c r="R163" s="37">
        <f t="shared" si="21"/>
        <v>253.95521900539345</v>
      </c>
      <c r="S163" s="37">
        <f t="shared" si="25"/>
        <v>5848.0902825158819</v>
      </c>
      <c r="T163" s="37"/>
      <c r="U163" s="37">
        <f t="shared" si="22"/>
        <v>-5.6159088747510824</v>
      </c>
      <c r="V163" s="37">
        <f t="shared" si="23"/>
        <v>268.19569857578932</v>
      </c>
      <c r="W163" s="30">
        <f t="shared" si="26"/>
        <v>5579.8945839400922</v>
      </c>
    </row>
    <row r="164" spans="2:23">
      <c r="B164" s="33"/>
      <c r="C164" s="78" t="s">
        <v>407</v>
      </c>
      <c r="D164" s="79" t="s">
        <v>408</v>
      </c>
      <c r="E164" s="80">
        <v>6552.9756691946759</v>
      </c>
      <c r="F164" s="11">
        <v>569.37175853072085</v>
      </c>
      <c r="G164" s="11">
        <v>605.71463673480946</v>
      </c>
      <c r="H164" s="12"/>
      <c r="I164" s="80">
        <v>6545.0138385685568</v>
      </c>
      <c r="J164" s="31">
        <v>122.02965913133711</v>
      </c>
      <c r="K164" s="81">
        <v>6422.9841794372196</v>
      </c>
      <c r="L164" s="61"/>
      <c r="M164" s="37">
        <f t="shared" si="18"/>
        <v>72.340676590755322</v>
      </c>
      <c r="N164" s="37">
        <f t="shared" si="19"/>
        <v>245.89237666238492</v>
      </c>
      <c r="O164" s="30">
        <f t="shared" si="24"/>
        <v>6104.7511261840791</v>
      </c>
      <c r="P164" s="28"/>
      <c r="Q164" s="37">
        <f t="shared" si="20"/>
        <v>2.7056246628038916</v>
      </c>
      <c r="R164" s="37">
        <f t="shared" si="21"/>
        <v>253.95521900539345</v>
      </c>
      <c r="S164" s="37">
        <f t="shared" si="25"/>
        <v>5848.0902825158819</v>
      </c>
      <c r="T164" s="37"/>
      <c r="U164" s="37">
        <f t="shared" si="22"/>
        <v>-5.6159088747510824</v>
      </c>
      <c r="V164" s="37">
        <f t="shared" si="23"/>
        <v>268.19569857578932</v>
      </c>
      <c r="W164" s="30">
        <f t="shared" si="26"/>
        <v>5579.8945839400922</v>
      </c>
    </row>
    <row r="165" spans="2:23">
      <c r="B165" s="33"/>
      <c r="C165" s="78" t="s">
        <v>409</v>
      </c>
      <c r="D165" s="79" t="s">
        <v>410</v>
      </c>
      <c r="E165" s="80">
        <v>6552.9756691946759</v>
      </c>
      <c r="F165" s="11">
        <v>569.37175853072085</v>
      </c>
      <c r="G165" s="11">
        <v>605.71463673480946</v>
      </c>
      <c r="H165" s="12"/>
      <c r="I165" s="80">
        <v>6545.0138385685568</v>
      </c>
      <c r="J165" s="31">
        <v>122.02965913133711</v>
      </c>
      <c r="K165" s="81">
        <v>6422.9841794372196</v>
      </c>
      <c r="L165" s="61"/>
      <c r="M165" s="37">
        <f t="shared" si="18"/>
        <v>72.340676590755322</v>
      </c>
      <c r="N165" s="37">
        <f t="shared" si="19"/>
        <v>245.89237666238492</v>
      </c>
      <c r="O165" s="30">
        <f t="shared" si="24"/>
        <v>6104.7511261840791</v>
      </c>
      <c r="P165" s="28"/>
      <c r="Q165" s="37">
        <f t="shared" si="20"/>
        <v>2.7056246628038916</v>
      </c>
      <c r="R165" s="37">
        <f t="shared" si="21"/>
        <v>253.95521900539345</v>
      </c>
      <c r="S165" s="37">
        <f t="shared" si="25"/>
        <v>5848.0902825158819</v>
      </c>
      <c r="T165" s="37"/>
      <c r="U165" s="37">
        <f t="shared" si="22"/>
        <v>-5.6159088747510824</v>
      </c>
      <c r="V165" s="37">
        <f t="shared" si="23"/>
        <v>268.19569857578932</v>
      </c>
      <c r="W165" s="30">
        <f t="shared" si="26"/>
        <v>5579.8945839400922</v>
      </c>
    </row>
    <row r="166" spans="2:23">
      <c r="B166" s="33"/>
      <c r="C166" s="78" t="s">
        <v>411</v>
      </c>
      <c r="D166" s="79" t="s">
        <v>412</v>
      </c>
      <c r="E166" s="80">
        <v>6552.9756691946759</v>
      </c>
      <c r="F166" s="11">
        <v>569.37175853072085</v>
      </c>
      <c r="G166" s="11">
        <v>605.71463673480946</v>
      </c>
      <c r="H166" s="12"/>
      <c r="I166" s="80">
        <v>6545.0138385685568</v>
      </c>
      <c r="J166" s="31">
        <v>122.02965913133711</v>
      </c>
      <c r="K166" s="81">
        <v>6422.9841794372196</v>
      </c>
      <c r="L166" s="61"/>
      <c r="M166" s="37">
        <f t="shared" si="18"/>
        <v>72.340676590755322</v>
      </c>
      <c r="N166" s="37">
        <f t="shared" si="19"/>
        <v>245.89237666238492</v>
      </c>
      <c r="O166" s="30">
        <f t="shared" si="24"/>
        <v>6104.7511261840791</v>
      </c>
      <c r="P166" s="28"/>
      <c r="Q166" s="37">
        <f t="shared" si="20"/>
        <v>2.7056246628038916</v>
      </c>
      <c r="R166" s="37">
        <f t="shared" si="21"/>
        <v>253.95521900539345</v>
      </c>
      <c r="S166" s="37">
        <f t="shared" si="25"/>
        <v>5848.0902825158819</v>
      </c>
      <c r="T166" s="37"/>
      <c r="U166" s="37">
        <f t="shared" si="22"/>
        <v>-5.6159088747510824</v>
      </c>
      <c r="V166" s="37">
        <f t="shared" si="23"/>
        <v>268.19569857578932</v>
      </c>
      <c r="W166" s="30">
        <f t="shared" si="26"/>
        <v>5579.8945839400922</v>
      </c>
    </row>
    <row r="167" spans="2:23">
      <c r="B167" s="33"/>
      <c r="C167" s="78" t="s">
        <v>413</v>
      </c>
      <c r="D167" s="79" t="s">
        <v>414</v>
      </c>
      <c r="E167" s="80">
        <v>6552.9756691946759</v>
      </c>
      <c r="F167" s="11">
        <v>569.37175853072085</v>
      </c>
      <c r="G167" s="11">
        <v>605.71463673480946</v>
      </c>
      <c r="H167" s="12"/>
      <c r="I167" s="80">
        <v>6545.0138385685568</v>
      </c>
      <c r="J167" s="31">
        <v>122.02965913133711</v>
      </c>
      <c r="K167" s="81">
        <v>6422.9841794372196</v>
      </c>
      <c r="L167" s="61"/>
      <c r="M167" s="37">
        <f t="shared" si="18"/>
        <v>72.340676590755322</v>
      </c>
      <c r="N167" s="37">
        <f t="shared" si="19"/>
        <v>245.89237666238492</v>
      </c>
      <c r="O167" s="30">
        <f t="shared" si="24"/>
        <v>6104.7511261840791</v>
      </c>
      <c r="P167" s="28"/>
      <c r="Q167" s="37">
        <f t="shared" si="20"/>
        <v>2.7056246628038916</v>
      </c>
      <c r="R167" s="37">
        <f t="shared" si="21"/>
        <v>253.95521900539345</v>
      </c>
      <c r="S167" s="37">
        <f t="shared" si="25"/>
        <v>5848.0902825158819</v>
      </c>
      <c r="T167" s="37"/>
      <c r="U167" s="37">
        <f t="shared" si="22"/>
        <v>-5.6159088747510824</v>
      </c>
      <c r="V167" s="37">
        <f t="shared" si="23"/>
        <v>268.19569857578932</v>
      </c>
      <c r="W167" s="30">
        <f t="shared" si="26"/>
        <v>5579.8945839400922</v>
      </c>
    </row>
    <row r="168" spans="2:23">
      <c r="B168" s="33"/>
      <c r="C168" s="78" t="s">
        <v>415</v>
      </c>
      <c r="D168" s="79" t="s">
        <v>416</v>
      </c>
      <c r="E168" s="80">
        <v>6552.9756691946759</v>
      </c>
      <c r="F168" s="11">
        <v>569.37175853072085</v>
      </c>
      <c r="G168" s="11">
        <v>605.71463673480946</v>
      </c>
      <c r="H168" s="12"/>
      <c r="I168" s="80">
        <v>6545.0138385685568</v>
      </c>
      <c r="J168" s="31">
        <v>122.02965913133711</v>
      </c>
      <c r="K168" s="81">
        <v>6422.9841794372196</v>
      </c>
      <c r="L168" s="61"/>
      <c r="M168" s="37">
        <f t="shared" si="18"/>
        <v>72.340676590755322</v>
      </c>
      <c r="N168" s="37">
        <f t="shared" si="19"/>
        <v>245.89237666238492</v>
      </c>
      <c r="O168" s="30">
        <f t="shared" si="24"/>
        <v>6104.7511261840791</v>
      </c>
      <c r="P168" s="28"/>
      <c r="Q168" s="37">
        <f t="shared" si="20"/>
        <v>2.7056246628038916</v>
      </c>
      <c r="R168" s="37">
        <f t="shared" si="21"/>
        <v>253.95521900539345</v>
      </c>
      <c r="S168" s="37">
        <f t="shared" si="25"/>
        <v>5848.0902825158819</v>
      </c>
      <c r="T168" s="37"/>
      <c r="U168" s="37">
        <f t="shared" si="22"/>
        <v>-5.6159088747510824</v>
      </c>
      <c r="V168" s="37">
        <f t="shared" si="23"/>
        <v>268.19569857578932</v>
      </c>
      <c r="W168" s="30">
        <f t="shared" si="26"/>
        <v>5579.8945839400922</v>
      </c>
    </row>
    <row r="169" spans="2:23">
      <c r="B169" s="33"/>
      <c r="C169" s="78" t="s">
        <v>417</v>
      </c>
      <c r="D169" s="79" t="s">
        <v>418</v>
      </c>
      <c r="E169" s="80">
        <v>6552.9756691946759</v>
      </c>
      <c r="F169" s="11">
        <v>569.37175853072085</v>
      </c>
      <c r="G169" s="11">
        <v>605.71463673480946</v>
      </c>
      <c r="H169" s="12"/>
      <c r="I169" s="80">
        <v>6545.0138385685568</v>
      </c>
      <c r="J169" s="31">
        <v>122.02965913133711</v>
      </c>
      <c r="K169" s="81">
        <v>6422.9841794372196</v>
      </c>
      <c r="L169" s="61"/>
      <c r="M169" s="37">
        <f t="shared" si="18"/>
        <v>72.340676590755322</v>
      </c>
      <c r="N169" s="37">
        <f t="shared" si="19"/>
        <v>245.89237666238492</v>
      </c>
      <c r="O169" s="30">
        <f t="shared" si="24"/>
        <v>6104.7511261840791</v>
      </c>
      <c r="P169" s="28"/>
      <c r="Q169" s="37">
        <f t="shared" si="20"/>
        <v>2.7056246628038916</v>
      </c>
      <c r="R169" s="37">
        <f t="shared" si="21"/>
        <v>253.95521900539345</v>
      </c>
      <c r="S169" s="37">
        <f t="shared" si="25"/>
        <v>5848.0902825158819</v>
      </c>
      <c r="T169" s="37"/>
      <c r="U169" s="37">
        <f t="shared" si="22"/>
        <v>-5.6159088747510824</v>
      </c>
      <c r="V169" s="37">
        <f t="shared" si="23"/>
        <v>268.19569857578932</v>
      </c>
      <c r="W169" s="30">
        <f t="shared" si="26"/>
        <v>5579.8945839400922</v>
      </c>
    </row>
    <row r="170" spans="2:23">
      <c r="B170" s="33"/>
      <c r="C170" s="78" t="s">
        <v>419</v>
      </c>
      <c r="D170" s="79" t="s">
        <v>420</v>
      </c>
      <c r="E170" s="80">
        <v>6552.9756691946759</v>
      </c>
      <c r="F170" s="11">
        <v>569.37175853072085</v>
      </c>
      <c r="G170" s="11">
        <v>605.71463673480946</v>
      </c>
      <c r="H170" s="12"/>
      <c r="I170" s="80">
        <v>6545.0138385685568</v>
      </c>
      <c r="J170" s="31">
        <v>122.02965913133711</v>
      </c>
      <c r="K170" s="81">
        <v>6422.9841794372196</v>
      </c>
      <c r="L170" s="61"/>
      <c r="M170" s="37">
        <f t="shared" si="18"/>
        <v>72.340676590755322</v>
      </c>
      <c r="N170" s="37">
        <f t="shared" si="19"/>
        <v>245.89237666238492</v>
      </c>
      <c r="O170" s="30">
        <f t="shared" si="24"/>
        <v>6104.7511261840791</v>
      </c>
      <c r="P170" s="28"/>
      <c r="Q170" s="37">
        <f t="shared" si="20"/>
        <v>2.7056246628038916</v>
      </c>
      <c r="R170" s="37">
        <f t="shared" si="21"/>
        <v>253.95521900539345</v>
      </c>
      <c r="S170" s="37">
        <f t="shared" si="25"/>
        <v>5848.0902825158819</v>
      </c>
      <c r="T170" s="37"/>
      <c r="U170" s="37">
        <f t="shared" si="22"/>
        <v>-5.6159088747510824</v>
      </c>
      <c r="V170" s="37">
        <f t="shared" si="23"/>
        <v>268.19569857578932</v>
      </c>
      <c r="W170" s="30">
        <f t="shared" si="26"/>
        <v>5579.8945839400922</v>
      </c>
    </row>
    <row r="171" spans="2:23">
      <c r="B171" s="33"/>
      <c r="C171" s="78" t="s">
        <v>421</v>
      </c>
      <c r="D171" s="79" t="s">
        <v>422</v>
      </c>
      <c r="E171" s="80">
        <v>6552.9756691946759</v>
      </c>
      <c r="F171" s="11">
        <v>569.37175853072085</v>
      </c>
      <c r="G171" s="11">
        <v>605.71463673480946</v>
      </c>
      <c r="H171" s="12"/>
      <c r="I171" s="80">
        <v>6545.0138385685568</v>
      </c>
      <c r="J171" s="31">
        <v>122.02965913133711</v>
      </c>
      <c r="K171" s="81">
        <v>6422.9841794372196</v>
      </c>
      <c r="L171" s="61"/>
      <c r="M171" s="37">
        <f t="shared" si="18"/>
        <v>72.340676590755322</v>
      </c>
      <c r="N171" s="37">
        <f t="shared" si="19"/>
        <v>245.89237666238492</v>
      </c>
      <c r="O171" s="30">
        <f t="shared" si="24"/>
        <v>6104.7511261840791</v>
      </c>
      <c r="P171" s="28"/>
      <c r="Q171" s="37">
        <f t="shared" si="20"/>
        <v>2.7056246628038916</v>
      </c>
      <c r="R171" s="37">
        <f t="shared" si="21"/>
        <v>253.95521900539345</v>
      </c>
      <c r="S171" s="37">
        <f t="shared" si="25"/>
        <v>5848.0902825158819</v>
      </c>
      <c r="T171" s="37"/>
      <c r="U171" s="37">
        <f t="shared" si="22"/>
        <v>-5.6159088747510824</v>
      </c>
      <c r="V171" s="37">
        <f t="shared" si="23"/>
        <v>268.19569857578932</v>
      </c>
      <c r="W171" s="30">
        <f t="shared" si="26"/>
        <v>5579.8945839400922</v>
      </c>
    </row>
    <row r="172" spans="2:23">
      <c r="B172" s="33"/>
      <c r="C172" s="78" t="s">
        <v>423</v>
      </c>
      <c r="D172" s="79" t="s">
        <v>424</v>
      </c>
      <c r="E172" s="80">
        <v>6552.9756691946759</v>
      </c>
      <c r="F172" s="11">
        <v>569.37175853072085</v>
      </c>
      <c r="G172" s="11">
        <v>605.71463673480946</v>
      </c>
      <c r="H172" s="12"/>
      <c r="I172" s="80">
        <v>6545.0138385685568</v>
      </c>
      <c r="J172" s="31">
        <v>122.02965913133711</v>
      </c>
      <c r="K172" s="81">
        <v>6422.9841794372196</v>
      </c>
      <c r="L172" s="61"/>
      <c r="M172" s="37">
        <f t="shared" si="18"/>
        <v>72.340676590755322</v>
      </c>
      <c r="N172" s="37">
        <f t="shared" si="19"/>
        <v>245.89237666238492</v>
      </c>
      <c r="O172" s="30">
        <f t="shared" si="24"/>
        <v>6104.7511261840791</v>
      </c>
      <c r="P172" s="28"/>
      <c r="Q172" s="37">
        <f t="shared" si="20"/>
        <v>2.7056246628038916</v>
      </c>
      <c r="R172" s="37">
        <f t="shared" si="21"/>
        <v>253.95521900539345</v>
      </c>
      <c r="S172" s="37">
        <f t="shared" si="25"/>
        <v>5848.0902825158819</v>
      </c>
      <c r="T172" s="37"/>
      <c r="U172" s="37">
        <f t="shared" si="22"/>
        <v>-5.6159088747510824</v>
      </c>
      <c r="V172" s="37">
        <f t="shared" si="23"/>
        <v>268.19569857578932</v>
      </c>
      <c r="W172" s="30">
        <f t="shared" si="26"/>
        <v>5579.8945839400922</v>
      </c>
    </row>
    <row r="173" spans="2:23">
      <c r="B173" s="33"/>
      <c r="C173" s="78" t="s">
        <v>425</v>
      </c>
      <c r="D173" s="79" t="s">
        <v>426</v>
      </c>
      <c r="E173" s="80">
        <v>6552.9756691946759</v>
      </c>
      <c r="F173" s="11">
        <v>569.37175853072085</v>
      </c>
      <c r="G173" s="11">
        <v>605.71463673480946</v>
      </c>
      <c r="H173" s="12"/>
      <c r="I173" s="80">
        <v>6545.0138385685568</v>
      </c>
      <c r="J173" s="31">
        <v>122.02965913133711</v>
      </c>
      <c r="K173" s="81">
        <v>6422.9841794372196</v>
      </c>
      <c r="L173" s="61"/>
      <c r="M173" s="37">
        <f t="shared" si="18"/>
        <v>72.340676590755322</v>
      </c>
      <c r="N173" s="37">
        <f t="shared" si="19"/>
        <v>245.89237666238492</v>
      </c>
      <c r="O173" s="30">
        <f t="shared" si="24"/>
        <v>6104.7511261840791</v>
      </c>
      <c r="P173" s="28"/>
      <c r="Q173" s="37">
        <f t="shared" si="20"/>
        <v>2.7056246628038916</v>
      </c>
      <c r="R173" s="37">
        <f t="shared" si="21"/>
        <v>253.95521900539345</v>
      </c>
      <c r="S173" s="37">
        <f t="shared" si="25"/>
        <v>5848.0902825158819</v>
      </c>
      <c r="T173" s="37"/>
      <c r="U173" s="37">
        <f t="shared" si="22"/>
        <v>-5.6159088747510824</v>
      </c>
      <c r="V173" s="37">
        <f t="shared" si="23"/>
        <v>268.19569857578932</v>
      </c>
      <c r="W173" s="30">
        <f t="shared" si="26"/>
        <v>5579.8945839400922</v>
      </c>
    </row>
    <row r="174" spans="2:23">
      <c r="B174" s="33"/>
      <c r="C174" s="78" t="s">
        <v>427</v>
      </c>
      <c r="D174" s="79" t="s">
        <v>428</v>
      </c>
      <c r="E174" s="80">
        <v>6552.9756691946759</v>
      </c>
      <c r="F174" s="11">
        <v>569.37175853072085</v>
      </c>
      <c r="G174" s="11">
        <v>605.71463673480946</v>
      </c>
      <c r="H174" s="12"/>
      <c r="I174" s="80">
        <v>6545.0138385685568</v>
      </c>
      <c r="J174" s="31">
        <v>122.02965913133711</v>
      </c>
      <c r="K174" s="81">
        <v>6422.9841794372196</v>
      </c>
      <c r="L174" s="61"/>
      <c r="M174" s="37">
        <f t="shared" si="18"/>
        <v>72.340676590755322</v>
      </c>
      <c r="N174" s="37">
        <f t="shared" si="19"/>
        <v>245.89237666238492</v>
      </c>
      <c r="O174" s="30">
        <f t="shared" si="24"/>
        <v>6104.7511261840791</v>
      </c>
      <c r="P174" s="28"/>
      <c r="Q174" s="37">
        <f t="shared" si="20"/>
        <v>2.7056246628038916</v>
      </c>
      <c r="R174" s="37">
        <f t="shared" si="21"/>
        <v>253.95521900539345</v>
      </c>
      <c r="S174" s="37">
        <f t="shared" si="25"/>
        <v>5848.0902825158819</v>
      </c>
      <c r="T174" s="37"/>
      <c r="U174" s="37">
        <f t="shared" si="22"/>
        <v>-5.6159088747510824</v>
      </c>
      <c r="V174" s="37">
        <f t="shared" si="23"/>
        <v>268.19569857578932</v>
      </c>
      <c r="W174" s="30">
        <f t="shared" si="26"/>
        <v>5579.8945839400922</v>
      </c>
    </row>
    <row r="175" spans="2:23">
      <c r="B175" s="33"/>
      <c r="C175" s="78" t="s">
        <v>429</v>
      </c>
      <c r="D175" s="79" t="s">
        <v>430</v>
      </c>
      <c r="E175" s="80">
        <v>6552.9756691946759</v>
      </c>
      <c r="F175" s="11">
        <v>569.37175853072085</v>
      </c>
      <c r="G175" s="11">
        <v>605.71463673480946</v>
      </c>
      <c r="H175" s="12"/>
      <c r="I175" s="80">
        <v>6545.0138385685568</v>
      </c>
      <c r="J175" s="31">
        <v>122.02965913133711</v>
      </c>
      <c r="K175" s="81">
        <v>6422.9841794372196</v>
      </c>
      <c r="L175" s="61"/>
      <c r="M175" s="37">
        <f t="shared" si="18"/>
        <v>72.340676590755322</v>
      </c>
      <c r="N175" s="37">
        <f t="shared" si="19"/>
        <v>245.89237666238492</v>
      </c>
      <c r="O175" s="30">
        <f t="shared" si="24"/>
        <v>6104.7511261840791</v>
      </c>
      <c r="P175" s="28"/>
      <c r="Q175" s="37">
        <f t="shared" si="20"/>
        <v>2.7056246628038916</v>
      </c>
      <c r="R175" s="37">
        <f t="shared" si="21"/>
        <v>253.95521900539345</v>
      </c>
      <c r="S175" s="37">
        <f t="shared" si="25"/>
        <v>5848.0902825158819</v>
      </c>
      <c r="T175" s="37"/>
      <c r="U175" s="37">
        <f t="shared" si="22"/>
        <v>-5.6159088747510824</v>
      </c>
      <c r="V175" s="37">
        <f t="shared" si="23"/>
        <v>268.19569857578932</v>
      </c>
      <c r="W175" s="30">
        <f t="shared" si="26"/>
        <v>5579.8945839400922</v>
      </c>
    </row>
    <row r="176" spans="2:23">
      <c r="B176" s="33"/>
      <c r="C176" s="78" t="s">
        <v>431</v>
      </c>
      <c r="D176" s="79" t="s">
        <v>432</v>
      </c>
      <c r="E176" s="80">
        <v>6552.9756691946759</v>
      </c>
      <c r="F176" s="11">
        <v>569.37175853072085</v>
      </c>
      <c r="G176" s="11">
        <v>605.71463673480946</v>
      </c>
      <c r="H176" s="12"/>
      <c r="I176" s="80">
        <v>6545.0138385685568</v>
      </c>
      <c r="J176" s="31">
        <v>122.02965913133711</v>
      </c>
      <c r="K176" s="81">
        <v>6422.9841794372196</v>
      </c>
      <c r="L176" s="61"/>
      <c r="M176" s="37">
        <f t="shared" si="18"/>
        <v>72.340676590755322</v>
      </c>
      <c r="N176" s="37">
        <f t="shared" si="19"/>
        <v>245.89237666238492</v>
      </c>
      <c r="O176" s="30">
        <f t="shared" si="24"/>
        <v>6104.7511261840791</v>
      </c>
      <c r="P176" s="28"/>
      <c r="Q176" s="37">
        <f t="shared" si="20"/>
        <v>2.7056246628038916</v>
      </c>
      <c r="R176" s="37">
        <f t="shared" si="21"/>
        <v>253.95521900539345</v>
      </c>
      <c r="S176" s="37">
        <f t="shared" si="25"/>
        <v>5848.0902825158819</v>
      </c>
      <c r="T176" s="37"/>
      <c r="U176" s="37">
        <f t="shared" si="22"/>
        <v>-5.6159088747510824</v>
      </c>
      <c r="V176" s="37">
        <f t="shared" si="23"/>
        <v>268.19569857578932</v>
      </c>
      <c r="W176" s="30">
        <f t="shared" si="26"/>
        <v>5579.8945839400922</v>
      </c>
    </row>
    <row r="177" spans="2:23">
      <c r="B177" s="33"/>
      <c r="C177" s="78" t="s">
        <v>433</v>
      </c>
      <c r="D177" s="79" t="s">
        <v>434</v>
      </c>
      <c r="E177" s="80">
        <v>6552.9756691946759</v>
      </c>
      <c r="F177" s="11">
        <v>569.37175853072085</v>
      </c>
      <c r="G177" s="11">
        <v>605.71463673480946</v>
      </c>
      <c r="H177" s="12"/>
      <c r="I177" s="80">
        <v>6545.0138385685568</v>
      </c>
      <c r="J177" s="31">
        <v>122.02965913133711</v>
      </c>
      <c r="K177" s="81">
        <v>6422.9841794372196</v>
      </c>
      <c r="L177" s="61"/>
      <c r="M177" s="37">
        <f t="shared" si="18"/>
        <v>72.340676590755322</v>
      </c>
      <c r="N177" s="37">
        <f t="shared" si="19"/>
        <v>245.89237666238492</v>
      </c>
      <c r="O177" s="30">
        <f t="shared" si="24"/>
        <v>6104.7511261840791</v>
      </c>
      <c r="P177" s="28"/>
      <c r="Q177" s="37">
        <f t="shared" si="20"/>
        <v>2.7056246628038916</v>
      </c>
      <c r="R177" s="37">
        <f t="shared" si="21"/>
        <v>253.95521900539345</v>
      </c>
      <c r="S177" s="37">
        <f t="shared" si="25"/>
        <v>5848.0902825158819</v>
      </c>
      <c r="T177" s="37"/>
      <c r="U177" s="37">
        <f t="shared" si="22"/>
        <v>-5.6159088747510824</v>
      </c>
      <c r="V177" s="37">
        <f t="shared" si="23"/>
        <v>268.19569857578932</v>
      </c>
      <c r="W177" s="30">
        <f t="shared" si="26"/>
        <v>5579.8945839400922</v>
      </c>
    </row>
    <row r="178" spans="2:23">
      <c r="B178" s="33"/>
      <c r="C178" s="78" t="s">
        <v>435</v>
      </c>
      <c r="D178" s="79" t="s">
        <v>436</v>
      </c>
      <c r="E178" s="80">
        <v>6552.9756691946759</v>
      </c>
      <c r="F178" s="11">
        <v>569.37175853072085</v>
      </c>
      <c r="G178" s="11">
        <v>605.71463673480946</v>
      </c>
      <c r="H178" s="12"/>
      <c r="I178" s="80">
        <v>6545.0138385685568</v>
      </c>
      <c r="J178" s="31">
        <v>122.02965913133711</v>
      </c>
      <c r="K178" s="81">
        <v>6422.9841794372196</v>
      </c>
      <c r="L178" s="61"/>
      <c r="M178" s="37">
        <f t="shared" si="18"/>
        <v>72.340676590755322</v>
      </c>
      <c r="N178" s="37">
        <f t="shared" si="19"/>
        <v>245.89237666238492</v>
      </c>
      <c r="O178" s="30">
        <f t="shared" si="24"/>
        <v>6104.7511261840791</v>
      </c>
      <c r="P178" s="28"/>
      <c r="Q178" s="37">
        <f t="shared" si="20"/>
        <v>2.7056246628038916</v>
      </c>
      <c r="R178" s="37">
        <f t="shared" si="21"/>
        <v>253.95521900539345</v>
      </c>
      <c r="S178" s="37">
        <f t="shared" si="25"/>
        <v>5848.0902825158819</v>
      </c>
      <c r="T178" s="37"/>
      <c r="U178" s="37">
        <f t="shared" si="22"/>
        <v>-5.6159088747510824</v>
      </c>
      <c r="V178" s="37">
        <f t="shared" si="23"/>
        <v>268.19569857578932</v>
      </c>
      <c r="W178" s="30">
        <f t="shared" si="26"/>
        <v>5579.8945839400922</v>
      </c>
    </row>
    <row r="179" spans="2:23">
      <c r="B179" s="33"/>
      <c r="C179" s="78" t="s">
        <v>437</v>
      </c>
      <c r="D179" s="79" t="s">
        <v>438</v>
      </c>
      <c r="E179" s="80">
        <v>6552.9756691946759</v>
      </c>
      <c r="F179" s="11">
        <v>569.37175853072085</v>
      </c>
      <c r="G179" s="11">
        <v>605.71463673480946</v>
      </c>
      <c r="H179" s="12"/>
      <c r="I179" s="80">
        <v>6545.0138385685568</v>
      </c>
      <c r="J179" s="31">
        <v>122.02965913133711</v>
      </c>
      <c r="K179" s="81">
        <v>6422.9841794372196</v>
      </c>
      <c r="L179" s="61"/>
      <c r="M179" s="37">
        <f t="shared" si="18"/>
        <v>72.340676590755322</v>
      </c>
      <c r="N179" s="37">
        <f t="shared" si="19"/>
        <v>245.89237666238492</v>
      </c>
      <c r="O179" s="30">
        <f t="shared" si="24"/>
        <v>6104.7511261840791</v>
      </c>
      <c r="P179" s="28"/>
      <c r="Q179" s="37">
        <f t="shared" si="20"/>
        <v>2.7056246628038916</v>
      </c>
      <c r="R179" s="37">
        <f t="shared" si="21"/>
        <v>253.95521900539345</v>
      </c>
      <c r="S179" s="37">
        <f t="shared" si="25"/>
        <v>5848.0902825158819</v>
      </c>
      <c r="T179" s="37"/>
      <c r="U179" s="37">
        <f t="shared" si="22"/>
        <v>-5.6159088747510824</v>
      </c>
      <c r="V179" s="37">
        <f t="shared" si="23"/>
        <v>268.19569857578932</v>
      </c>
      <c r="W179" s="30">
        <f t="shared" si="26"/>
        <v>5579.8945839400922</v>
      </c>
    </row>
    <row r="180" spans="2:23">
      <c r="B180" s="33"/>
      <c r="C180" s="78" t="s">
        <v>439</v>
      </c>
      <c r="D180" s="79" t="s">
        <v>440</v>
      </c>
      <c r="E180" s="80">
        <v>6552.9756691946759</v>
      </c>
      <c r="F180" s="11">
        <v>569.37175853072085</v>
      </c>
      <c r="G180" s="11">
        <v>605.71463673480946</v>
      </c>
      <c r="H180" s="12"/>
      <c r="I180" s="80">
        <v>6545.0138385685568</v>
      </c>
      <c r="J180" s="31">
        <v>122.02965913133711</v>
      </c>
      <c r="K180" s="81">
        <v>6422.9841794372196</v>
      </c>
      <c r="L180" s="61"/>
      <c r="M180" s="37">
        <f t="shared" si="18"/>
        <v>72.340676590755322</v>
      </c>
      <c r="N180" s="37">
        <f t="shared" si="19"/>
        <v>245.89237666238492</v>
      </c>
      <c r="O180" s="30">
        <f t="shared" si="24"/>
        <v>6104.7511261840791</v>
      </c>
      <c r="P180" s="28"/>
      <c r="Q180" s="37">
        <f t="shared" si="20"/>
        <v>2.7056246628038916</v>
      </c>
      <c r="R180" s="37">
        <f t="shared" si="21"/>
        <v>253.95521900539345</v>
      </c>
      <c r="S180" s="37">
        <f t="shared" si="25"/>
        <v>5848.0902825158819</v>
      </c>
      <c r="T180" s="37"/>
      <c r="U180" s="37">
        <f t="shared" si="22"/>
        <v>-5.6159088747510824</v>
      </c>
      <c r="V180" s="37">
        <f t="shared" si="23"/>
        <v>268.19569857578932</v>
      </c>
      <c r="W180" s="30">
        <f t="shared" si="26"/>
        <v>5579.8945839400922</v>
      </c>
    </row>
    <row r="181" spans="2:23">
      <c r="B181" s="33"/>
      <c r="C181" s="78" t="s">
        <v>441</v>
      </c>
      <c r="D181" s="79" t="s">
        <v>442</v>
      </c>
      <c r="E181" s="80">
        <v>6552.9756691946759</v>
      </c>
      <c r="F181" s="11">
        <v>569.37175853072085</v>
      </c>
      <c r="G181" s="11">
        <v>605.71463673480946</v>
      </c>
      <c r="H181" s="12"/>
      <c r="I181" s="80">
        <v>6545.0138385685568</v>
      </c>
      <c r="J181" s="31">
        <v>122.02965913133711</v>
      </c>
      <c r="K181" s="81">
        <v>6422.9841794372196</v>
      </c>
      <c r="L181" s="61"/>
      <c r="M181" s="37">
        <f t="shared" si="18"/>
        <v>72.340676590755322</v>
      </c>
      <c r="N181" s="37">
        <f t="shared" si="19"/>
        <v>245.89237666238492</v>
      </c>
      <c r="O181" s="30">
        <f t="shared" si="24"/>
        <v>6104.7511261840791</v>
      </c>
      <c r="P181" s="28"/>
      <c r="Q181" s="37">
        <f t="shared" si="20"/>
        <v>2.7056246628038916</v>
      </c>
      <c r="R181" s="37">
        <f t="shared" si="21"/>
        <v>253.95521900539345</v>
      </c>
      <c r="S181" s="37">
        <f t="shared" si="25"/>
        <v>5848.0902825158819</v>
      </c>
      <c r="T181" s="37"/>
      <c r="U181" s="37">
        <f t="shared" si="22"/>
        <v>-5.6159088747510824</v>
      </c>
      <c r="V181" s="37">
        <f t="shared" si="23"/>
        <v>268.19569857578932</v>
      </c>
      <c r="W181" s="30">
        <f t="shared" si="26"/>
        <v>5579.8945839400922</v>
      </c>
    </row>
    <row r="182" spans="2:23">
      <c r="B182" s="33"/>
      <c r="C182" s="78" t="s">
        <v>443</v>
      </c>
      <c r="D182" s="79" t="s">
        <v>444</v>
      </c>
      <c r="E182" s="80">
        <v>6552.9756691946759</v>
      </c>
      <c r="F182" s="11">
        <v>569.37175853072085</v>
      </c>
      <c r="G182" s="11">
        <v>605.71463673480946</v>
      </c>
      <c r="H182" s="12"/>
      <c r="I182" s="80">
        <v>6545.0138385685568</v>
      </c>
      <c r="J182" s="31">
        <v>122.02965913133711</v>
      </c>
      <c r="K182" s="81">
        <v>6422.9841794372196</v>
      </c>
      <c r="L182" s="61"/>
      <c r="M182" s="37">
        <f t="shared" si="18"/>
        <v>72.340676590755322</v>
      </c>
      <c r="N182" s="37">
        <f t="shared" si="19"/>
        <v>245.89237666238492</v>
      </c>
      <c r="O182" s="30">
        <f t="shared" si="24"/>
        <v>6104.7511261840791</v>
      </c>
      <c r="P182" s="28"/>
      <c r="Q182" s="37">
        <f t="shared" si="20"/>
        <v>2.7056246628038916</v>
      </c>
      <c r="R182" s="37">
        <f t="shared" si="21"/>
        <v>253.95521900539345</v>
      </c>
      <c r="S182" s="37">
        <f t="shared" si="25"/>
        <v>5848.0902825158819</v>
      </c>
      <c r="T182" s="37"/>
      <c r="U182" s="37">
        <f t="shared" si="22"/>
        <v>-5.6159088747510824</v>
      </c>
      <c r="V182" s="37">
        <f t="shared" si="23"/>
        <v>268.19569857578932</v>
      </c>
      <c r="W182" s="30">
        <f t="shared" si="26"/>
        <v>5579.8945839400922</v>
      </c>
    </row>
    <row r="183" spans="2:23">
      <c r="B183" s="33"/>
      <c r="C183" s="78" t="s">
        <v>445</v>
      </c>
      <c r="D183" s="79" t="s">
        <v>446</v>
      </c>
      <c r="E183" s="80">
        <v>6552.9756691946759</v>
      </c>
      <c r="F183" s="11">
        <v>569.37175853072085</v>
      </c>
      <c r="G183" s="11">
        <v>605.71463673480946</v>
      </c>
      <c r="H183" s="12"/>
      <c r="I183" s="80">
        <v>6545.0138385685568</v>
      </c>
      <c r="J183" s="31">
        <v>122.02965913133711</v>
      </c>
      <c r="K183" s="81">
        <v>6422.9841794372196</v>
      </c>
      <c r="L183" s="61"/>
      <c r="M183" s="37">
        <f t="shared" si="18"/>
        <v>72.340676590755322</v>
      </c>
      <c r="N183" s="37">
        <f t="shared" si="19"/>
        <v>245.89237666238492</v>
      </c>
      <c r="O183" s="30">
        <f t="shared" si="24"/>
        <v>6104.7511261840791</v>
      </c>
      <c r="P183" s="28"/>
      <c r="Q183" s="37">
        <f t="shared" si="20"/>
        <v>2.7056246628038916</v>
      </c>
      <c r="R183" s="37">
        <f t="shared" si="21"/>
        <v>253.95521900539345</v>
      </c>
      <c r="S183" s="37">
        <f t="shared" si="25"/>
        <v>5848.0902825158819</v>
      </c>
      <c r="T183" s="37"/>
      <c r="U183" s="37">
        <f t="shared" si="22"/>
        <v>-5.6159088747510824</v>
      </c>
      <c r="V183" s="37">
        <f t="shared" si="23"/>
        <v>268.19569857578932</v>
      </c>
      <c r="W183" s="30">
        <f t="shared" si="26"/>
        <v>5579.8945839400922</v>
      </c>
    </row>
    <row r="184" spans="2:23">
      <c r="B184" s="33"/>
      <c r="C184" s="78" t="s">
        <v>447</v>
      </c>
      <c r="D184" s="79" t="s">
        <v>448</v>
      </c>
      <c r="E184" s="80">
        <v>6552.9756691946759</v>
      </c>
      <c r="F184" s="11">
        <v>569.37175853072085</v>
      </c>
      <c r="G184" s="11">
        <v>605.71463673480946</v>
      </c>
      <c r="H184" s="12"/>
      <c r="I184" s="80">
        <v>6545.0138385685568</v>
      </c>
      <c r="J184" s="31">
        <v>122.02965913133711</v>
      </c>
      <c r="K184" s="81">
        <v>6422.9841794372196</v>
      </c>
      <c r="L184" s="61"/>
      <c r="M184" s="37">
        <f t="shared" si="18"/>
        <v>72.340676590755322</v>
      </c>
      <c r="N184" s="37">
        <f t="shared" si="19"/>
        <v>245.89237666238492</v>
      </c>
      <c r="O184" s="30">
        <f t="shared" si="24"/>
        <v>6104.7511261840791</v>
      </c>
      <c r="P184" s="28"/>
      <c r="Q184" s="37">
        <f t="shared" si="20"/>
        <v>2.7056246628038916</v>
      </c>
      <c r="R184" s="37">
        <f t="shared" si="21"/>
        <v>253.95521900539345</v>
      </c>
      <c r="S184" s="37">
        <f t="shared" si="25"/>
        <v>5848.0902825158819</v>
      </c>
      <c r="T184" s="37"/>
      <c r="U184" s="37">
        <f t="shared" si="22"/>
        <v>-5.6159088747510824</v>
      </c>
      <c r="V184" s="37">
        <f t="shared" si="23"/>
        <v>268.19569857578932</v>
      </c>
      <c r="W184" s="30">
        <f t="shared" si="26"/>
        <v>5579.8945839400922</v>
      </c>
    </row>
    <row r="185" spans="2:23">
      <c r="B185" s="33"/>
      <c r="C185" s="78" t="s">
        <v>449</v>
      </c>
      <c r="D185" s="79" t="s">
        <v>450</v>
      </c>
      <c r="E185" s="80">
        <v>6552.9756691946759</v>
      </c>
      <c r="F185" s="11">
        <v>569.37175853072085</v>
      </c>
      <c r="G185" s="11">
        <v>605.71463673480946</v>
      </c>
      <c r="H185" s="12"/>
      <c r="I185" s="80">
        <v>6545.0138385685568</v>
      </c>
      <c r="J185" s="31">
        <v>122.02965913133711</v>
      </c>
      <c r="K185" s="81">
        <v>6422.9841794372196</v>
      </c>
      <c r="L185" s="61"/>
      <c r="M185" s="37">
        <f t="shared" si="18"/>
        <v>72.340676590755322</v>
      </c>
      <c r="N185" s="37">
        <f t="shared" si="19"/>
        <v>245.89237666238492</v>
      </c>
      <c r="O185" s="30">
        <f t="shared" si="24"/>
        <v>6104.7511261840791</v>
      </c>
      <c r="P185" s="28"/>
      <c r="Q185" s="37">
        <f t="shared" si="20"/>
        <v>2.7056246628038916</v>
      </c>
      <c r="R185" s="37">
        <f t="shared" si="21"/>
        <v>253.95521900539345</v>
      </c>
      <c r="S185" s="37">
        <f t="shared" si="25"/>
        <v>5848.0902825158819</v>
      </c>
      <c r="T185" s="37"/>
      <c r="U185" s="37">
        <f t="shared" si="22"/>
        <v>-5.6159088747510824</v>
      </c>
      <c r="V185" s="37">
        <f t="shared" si="23"/>
        <v>268.19569857578932</v>
      </c>
      <c r="W185" s="30">
        <f t="shared" si="26"/>
        <v>5579.8945839400922</v>
      </c>
    </row>
    <row r="186" spans="2:23">
      <c r="B186" s="33"/>
      <c r="C186" s="78" t="s">
        <v>451</v>
      </c>
      <c r="D186" s="79" t="s">
        <v>452</v>
      </c>
      <c r="E186" s="80">
        <v>6552.9756691946759</v>
      </c>
      <c r="F186" s="11">
        <v>569.37175853072085</v>
      </c>
      <c r="G186" s="11">
        <v>605.71463673480946</v>
      </c>
      <c r="H186" s="12"/>
      <c r="I186" s="80">
        <v>6545.0138385685568</v>
      </c>
      <c r="J186" s="31">
        <v>122.02965913133711</v>
      </c>
      <c r="K186" s="81">
        <v>6422.9841794372196</v>
      </c>
      <c r="L186" s="61"/>
      <c r="M186" s="37">
        <f t="shared" si="18"/>
        <v>72.340676590755322</v>
      </c>
      <c r="N186" s="37">
        <f t="shared" si="19"/>
        <v>245.89237666238492</v>
      </c>
      <c r="O186" s="30">
        <f t="shared" si="24"/>
        <v>6104.7511261840791</v>
      </c>
      <c r="P186" s="28"/>
      <c r="Q186" s="37">
        <f t="shared" si="20"/>
        <v>2.7056246628038916</v>
      </c>
      <c r="R186" s="37">
        <f t="shared" si="21"/>
        <v>253.95521900539345</v>
      </c>
      <c r="S186" s="37">
        <f t="shared" si="25"/>
        <v>5848.0902825158819</v>
      </c>
      <c r="T186" s="37"/>
      <c r="U186" s="37">
        <f t="shared" si="22"/>
        <v>-5.6159088747510824</v>
      </c>
      <c r="V186" s="37">
        <f t="shared" si="23"/>
        <v>268.19569857578932</v>
      </c>
      <c r="W186" s="30">
        <f t="shared" si="26"/>
        <v>5579.8945839400922</v>
      </c>
    </row>
    <row r="187" spans="2:23">
      <c r="B187" s="33"/>
      <c r="C187" s="78" t="s">
        <v>453</v>
      </c>
      <c r="D187" s="79" t="s">
        <v>454</v>
      </c>
      <c r="E187" s="80">
        <v>6552.9756691946759</v>
      </c>
      <c r="F187" s="11">
        <v>569.37175853072085</v>
      </c>
      <c r="G187" s="11">
        <v>605.71463673480946</v>
      </c>
      <c r="H187" s="12"/>
      <c r="I187" s="80">
        <v>6545.0138385685568</v>
      </c>
      <c r="J187" s="31">
        <v>122.02965913133711</v>
      </c>
      <c r="K187" s="81">
        <v>6422.9841794372196</v>
      </c>
      <c r="L187" s="61"/>
      <c r="M187" s="37">
        <f t="shared" si="18"/>
        <v>72.340676590755322</v>
      </c>
      <c r="N187" s="37">
        <f t="shared" si="19"/>
        <v>245.89237666238492</v>
      </c>
      <c r="O187" s="30">
        <f t="shared" si="24"/>
        <v>6104.7511261840791</v>
      </c>
      <c r="P187" s="28"/>
      <c r="Q187" s="37">
        <f t="shared" si="20"/>
        <v>2.7056246628038916</v>
      </c>
      <c r="R187" s="37">
        <f t="shared" si="21"/>
        <v>253.95521900539345</v>
      </c>
      <c r="S187" s="37">
        <f t="shared" si="25"/>
        <v>5848.0902825158819</v>
      </c>
      <c r="T187" s="37"/>
      <c r="U187" s="37">
        <f t="shared" si="22"/>
        <v>-5.6159088747510824</v>
      </c>
      <c r="V187" s="37">
        <f t="shared" si="23"/>
        <v>268.19569857578932</v>
      </c>
      <c r="W187" s="30">
        <f t="shared" si="26"/>
        <v>5579.8945839400922</v>
      </c>
    </row>
    <row r="188" spans="2:23">
      <c r="B188" s="33"/>
      <c r="C188" s="78" t="s">
        <v>455</v>
      </c>
      <c r="D188" s="79" t="s">
        <v>456</v>
      </c>
      <c r="E188" s="80">
        <v>6552.9756691946759</v>
      </c>
      <c r="F188" s="11">
        <v>569.37175853072085</v>
      </c>
      <c r="G188" s="11">
        <v>605.71463673480946</v>
      </c>
      <c r="H188" s="12"/>
      <c r="I188" s="80">
        <v>6545.0138385685568</v>
      </c>
      <c r="J188" s="31">
        <v>122.02965913133711</v>
      </c>
      <c r="K188" s="81">
        <v>6422.9841794372196</v>
      </c>
      <c r="L188" s="61"/>
      <c r="M188" s="37">
        <f t="shared" si="18"/>
        <v>72.340676590755322</v>
      </c>
      <c r="N188" s="37">
        <f t="shared" si="19"/>
        <v>245.89237666238492</v>
      </c>
      <c r="O188" s="30">
        <f t="shared" si="24"/>
        <v>6104.7511261840791</v>
      </c>
      <c r="P188" s="28"/>
      <c r="Q188" s="37">
        <f t="shared" si="20"/>
        <v>2.7056246628038916</v>
      </c>
      <c r="R188" s="37">
        <f t="shared" si="21"/>
        <v>253.95521900539345</v>
      </c>
      <c r="S188" s="37">
        <f t="shared" si="25"/>
        <v>5848.0902825158819</v>
      </c>
      <c r="T188" s="37"/>
      <c r="U188" s="37">
        <f t="shared" si="22"/>
        <v>-5.6159088747510824</v>
      </c>
      <c r="V188" s="37">
        <f t="shared" si="23"/>
        <v>268.19569857578932</v>
      </c>
      <c r="W188" s="30">
        <f t="shared" si="26"/>
        <v>5579.8945839400922</v>
      </c>
    </row>
    <row r="189" spans="2:23">
      <c r="B189" s="33"/>
      <c r="C189" s="78" t="s">
        <v>457</v>
      </c>
      <c r="D189" s="79" t="s">
        <v>458</v>
      </c>
      <c r="E189" s="80">
        <v>6552.9756691946759</v>
      </c>
      <c r="F189" s="11">
        <v>569.37175853072085</v>
      </c>
      <c r="G189" s="11">
        <v>605.71463673480946</v>
      </c>
      <c r="H189" s="12"/>
      <c r="I189" s="80">
        <v>6545.0138385685568</v>
      </c>
      <c r="J189" s="31">
        <v>122.02965913133711</v>
      </c>
      <c r="K189" s="81">
        <v>6422.9841794372196</v>
      </c>
      <c r="L189" s="61"/>
      <c r="M189" s="37">
        <f t="shared" si="18"/>
        <v>72.340676590755322</v>
      </c>
      <c r="N189" s="37">
        <f t="shared" si="19"/>
        <v>245.89237666238492</v>
      </c>
      <c r="O189" s="30">
        <f t="shared" si="24"/>
        <v>6104.7511261840791</v>
      </c>
      <c r="P189" s="28"/>
      <c r="Q189" s="37">
        <f t="shared" si="20"/>
        <v>2.7056246628038916</v>
      </c>
      <c r="R189" s="37">
        <f t="shared" si="21"/>
        <v>253.95521900539345</v>
      </c>
      <c r="S189" s="37">
        <f t="shared" si="25"/>
        <v>5848.0902825158819</v>
      </c>
      <c r="T189" s="37"/>
      <c r="U189" s="37">
        <f t="shared" si="22"/>
        <v>-5.6159088747510824</v>
      </c>
      <c r="V189" s="37">
        <f t="shared" si="23"/>
        <v>268.19569857578932</v>
      </c>
      <c r="W189" s="30">
        <f t="shared" si="26"/>
        <v>5579.8945839400922</v>
      </c>
    </row>
    <row r="190" spans="2:23">
      <c r="B190" s="33"/>
      <c r="C190" s="78" t="s">
        <v>459</v>
      </c>
      <c r="D190" s="79" t="s">
        <v>460</v>
      </c>
      <c r="E190" s="80">
        <v>6552.9756691946759</v>
      </c>
      <c r="F190" s="11">
        <v>569.37175853072085</v>
      </c>
      <c r="G190" s="11">
        <v>605.71463673480946</v>
      </c>
      <c r="H190" s="12"/>
      <c r="I190" s="80">
        <v>6545.0138385685568</v>
      </c>
      <c r="J190" s="31">
        <v>122.02965913133711</v>
      </c>
      <c r="K190" s="81">
        <v>6422.9841794372196</v>
      </c>
      <c r="L190" s="61"/>
      <c r="M190" s="37">
        <f t="shared" si="18"/>
        <v>72.340676590755322</v>
      </c>
      <c r="N190" s="37">
        <f t="shared" si="19"/>
        <v>245.89237666238492</v>
      </c>
      <c r="O190" s="30">
        <f t="shared" si="24"/>
        <v>6104.7511261840791</v>
      </c>
      <c r="P190" s="28"/>
      <c r="Q190" s="37">
        <f t="shared" si="20"/>
        <v>2.7056246628038916</v>
      </c>
      <c r="R190" s="37">
        <f t="shared" si="21"/>
        <v>253.95521900539345</v>
      </c>
      <c r="S190" s="37">
        <f t="shared" si="25"/>
        <v>5848.0902825158819</v>
      </c>
      <c r="T190" s="37"/>
      <c r="U190" s="37">
        <f t="shared" si="22"/>
        <v>-5.6159088747510824</v>
      </c>
      <c r="V190" s="37">
        <f t="shared" si="23"/>
        <v>268.19569857578932</v>
      </c>
      <c r="W190" s="30">
        <f t="shared" si="26"/>
        <v>5579.8945839400922</v>
      </c>
    </row>
    <row r="191" spans="2:23">
      <c r="B191" s="33"/>
      <c r="C191" s="78" t="s">
        <v>461</v>
      </c>
      <c r="D191" s="79" t="s">
        <v>462</v>
      </c>
      <c r="E191" s="80">
        <v>6552.9756691946759</v>
      </c>
      <c r="F191" s="11">
        <v>569.37175853072085</v>
      </c>
      <c r="G191" s="11">
        <v>605.71463673480946</v>
      </c>
      <c r="H191" s="12"/>
      <c r="I191" s="80">
        <v>6545.0138385685568</v>
      </c>
      <c r="J191" s="31">
        <v>122.02965913133711</v>
      </c>
      <c r="K191" s="81">
        <v>6422.9841794372196</v>
      </c>
      <c r="L191" s="61"/>
      <c r="M191" s="37">
        <f t="shared" si="18"/>
        <v>72.340676590755322</v>
      </c>
      <c r="N191" s="37">
        <f t="shared" si="19"/>
        <v>245.89237666238492</v>
      </c>
      <c r="O191" s="30">
        <f t="shared" si="24"/>
        <v>6104.7511261840791</v>
      </c>
      <c r="P191" s="28"/>
      <c r="Q191" s="37">
        <f t="shared" si="20"/>
        <v>2.7056246628038916</v>
      </c>
      <c r="R191" s="37">
        <f t="shared" si="21"/>
        <v>253.95521900539345</v>
      </c>
      <c r="S191" s="37">
        <f t="shared" si="25"/>
        <v>5848.0902825158819</v>
      </c>
      <c r="T191" s="37"/>
      <c r="U191" s="37">
        <f t="shared" si="22"/>
        <v>-5.6159088747510824</v>
      </c>
      <c r="V191" s="37">
        <f t="shared" si="23"/>
        <v>268.19569857578932</v>
      </c>
      <c r="W191" s="30">
        <f t="shared" si="26"/>
        <v>5579.8945839400922</v>
      </c>
    </row>
    <row r="192" spans="2:23">
      <c r="B192" s="33"/>
      <c r="C192" s="78" t="s">
        <v>463</v>
      </c>
      <c r="D192" s="79" t="s">
        <v>464</v>
      </c>
      <c r="E192" s="80">
        <v>6552.9756691946759</v>
      </c>
      <c r="F192" s="11">
        <v>569.37175853072085</v>
      </c>
      <c r="G192" s="11">
        <v>605.71463673480946</v>
      </c>
      <c r="H192" s="12"/>
      <c r="I192" s="80">
        <v>6545.0138385685568</v>
      </c>
      <c r="J192" s="31">
        <v>122.02965913133711</v>
      </c>
      <c r="K192" s="81">
        <v>6422.9841794372196</v>
      </c>
      <c r="L192" s="61"/>
      <c r="M192" s="37">
        <f t="shared" si="18"/>
        <v>72.340676590755322</v>
      </c>
      <c r="N192" s="37">
        <f t="shared" si="19"/>
        <v>245.89237666238492</v>
      </c>
      <c r="O192" s="30">
        <f t="shared" si="24"/>
        <v>6104.7511261840791</v>
      </c>
      <c r="P192" s="28"/>
      <c r="Q192" s="37">
        <f t="shared" si="20"/>
        <v>2.7056246628038916</v>
      </c>
      <c r="R192" s="37">
        <f t="shared" si="21"/>
        <v>253.95521900539345</v>
      </c>
      <c r="S192" s="37">
        <f t="shared" si="25"/>
        <v>5848.0902825158819</v>
      </c>
      <c r="T192" s="37"/>
      <c r="U192" s="37">
        <f t="shared" si="22"/>
        <v>-5.6159088747510824</v>
      </c>
      <c r="V192" s="37">
        <f t="shared" si="23"/>
        <v>268.19569857578932</v>
      </c>
      <c r="W192" s="30">
        <f t="shared" si="26"/>
        <v>5579.8945839400922</v>
      </c>
    </row>
    <row r="193" spans="2:23">
      <c r="B193" s="33"/>
      <c r="C193" s="78" t="s">
        <v>465</v>
      </c>
      <c r="D193" s="79" t="s">
        <v>466</v>
      </c>
      <c r="E193" s="80">
        <v>6552.9756691946759</v>
      </c>
      <c r="F193" s="11">
        <v>569.37175853072085</v>
      </c>
      <c r="G193" s="11">
        <v>605.71463673480946</v>
      </c>
      <c r="H193" s="12"/>
      <c r="I193" s="80">
        <v>6545.0138385685568</v>
      </c>
      <c r="J193" s="31">
        <v>122.02965913133711</v>
      </c>
      <c r="K193" s="81">
        <v>6422.9841794372196</v>
      </c>
      <c r="L193" s="61"/>
      <c r="M193" s="37">
        <f t="shared" si="18"/>
        <v>72.340676590755322</v>
      </c>
      <c r="N193" s="37">
        <f t="shared" si="19"/>
        <v>245.89237666238492</v>
      </c>
      <c r="O193" s="30">
        <f t="shared" si="24"/>
        <v>6104.7511261840791</v>
      </c>
      <c r="P193" s="28"/>
      <c r="Q193" s="37">
        <f t="shared" si="20"/>
        <v>2.7056246628038916</v>
      </c>
      <c r="R193" s="37">
        <f t="shared" si="21"/>
        <v>253.95521900539345</v>
      </c>
      <c r="S193" s="37">
        <f t="shared" si="25"/>
        <v>5848.0902825158819</v>
      </c>
      <c r="T193" s="37"/>
      <c r="U193" s="37">
        <f t="shared" si="22"/>
        <v>-5.6159088747510824</v>
      </c>
      <c r="V193" s="37">
        <f t="shared" si="23"/>
        <v>268.19569857578932</v>
      </c>
      <c r="W193" s="30">
        <f t="shared" si="26"/>
        <v>5579.8945839400922</v>
      </c>
    </row>
    <row r="194" spans="2:23">
      <c r="B194" s="74" t="s">
        <v>467</v>
      </c>
      <c r="C194" s="75"/>
      <c r="D194" s="76"/>
      <c r="E194" s="80"/>
      <c r="F194" s="11">
        <v>0</v>
      </c>
      <c r="G194" s="11">
        <v>0</v>
      </c>
      <c r="H194" s="12"/>
      <c r="I194" s="80">
        <v>0</v>
      </c>
      <c r="J194" s="31">
        <v>0</v>
      </c>
      <c r="K194" s="81">
        <v>0</v>
      </c>
      <c r="L194" s="61"/>
      <c r="M194" s="37">
        <f t="shared" si="18"/>
        <v>0</v>
      </c>
      <c r="N194" s="37">
        <f t="shared" si="19"/>
        <v>0</v>
      </c>
      <c r="O194" s="30">
        <f t="shared" si="24"/>
        <v>0</v>
      </c>
      <c r="P194" s="28"/>
      <c r="Q194" s="37">
        <f t="shared" si="20"/>
        <v>0</v>
      </c>
      <c r="R194" s="37">
        <f t="shared" si="21"/>
        <v>0</v>
      </c>
      <c r="S194" s="37">
        <f t="shared" si="25"/>
        <v>0</v>
      </c>
      <c r="T194" s="37"/>
      <c r="U194" s="37">
        <f t="shared" si="22"/>
        <v>0</v>
      </c>
      <c r="V194" s="37">
        <f t="shared" si="23"/>
        <v>0</v>
      </c>
      <c r="W194" s="30">
        <f t="shared" si="26"/>
        <v>0</v>
      </c>
    </row>
    <row r="195" spans="2:23">
      <c r="B195" s="84" t="s">
        <v>468</v>
      </c>
      <c r="C195" s="78" t="s">
        <v>469</v>
      </c>
      <c r="D195" s="79" t="s">
        <v>98</v>
      </c>
      <c r="E195" s="80">
        <v>20716.014665992396</v>
      </c>
      <c r="F195" s="11">
        <v>1799.9760661607111</v>
      </c>
      <c r="G195" s="11">
        <v>1914.8681554901182</v>
      </c>
      <c r="H195" s="12"/>
      <c r="I195" s="80">
        <v>20690.84481822473</v>
      </c>
      <c r="J195" s="31">
        <v>385.77408735618047</v>
      </c>
      <c r="K195" s="81">
        <v>20305.070730868549</v>
      </c>
      <c r="L195" s="61"/>
      <c r="M195" s="37">
        <f t="shared" si="18"/>
        <v>228.69160406726655</v>
      </c>
      <c r="N195" s="37">
        <f t="shared" si="19"/>
        <v>777.34304815749533</v>
      </c>
      <c r="O195" s="30">
        <f t="shared" si="24"/>
        <v>19299.036078643789</v>
      </c>
      <c r="P195" s="28"/>
      <c r="Q195" s="37">
        <f t="shared" si="20"/>
        <v>8.5533295139190333</v>
      </c>
      <c r="R195" s="37">
        <f t="shared" si="21"/>
        <v>802.83222569443501</v>
      </c>
      <c r="S195" s="37">
        <f t="shared" si="25"/>
        <v>18487.650523435437</v>
      </c>
      <c r="T195" s="37"/>
      <c r="U195" s="37">
        <f t="shared" si="22"/>
        <v>-17.753652155176969</v>
      </c>
      <c r="V195" s="37">
        <f t="shared" si="23"/>
        <v>847.85085517262758</v>
      </c>
      <c r="W195" s="30">
        <f t="shared" si="26"/>
        <v>17639.799668262811</v>
      </c>
    </row>
    <row r="196" spans="2:23">
      <c r="B196" s="33"/>
      <c r="C196" s="78" t="s">
        <v>470</v>
      </c>
      <c r="D196" s="79" t="s">
        <v>110</v>
      </c>
      <c r="E196" s="80">
        <v>20716.014665992396</v>
      </c>
      <c r="F196" s="11">
        <v>1799.9760661607111</v>
      </c>
      <c r="G196" s="11">
        <v>1914.8681554901182</v>
      </c>
      <c r="H196" s="12"/>
      <c r="I196" s="80">
        <v>20690.84481822473</v>
      </c>
      <c r="J196" s="31">
        <v>385.77408735618047</v>
      </c>
      <c r="K196" s="81">
        <v>20305.070730868549</v>
      </c>
      <c r="L196" s="61"/>
      <c r="M196" s="37">
        <f t="shared" si="18"/>
        <v>228.69160406726655</v>
      </c>
      <c r="N196" s="37">
        <f t="shared" si="19"/>
        <v>777.34304815749533</v>
      </c>
      <c r="O196" s="30">
        <f t="shared" si="24"/>
        <v>19299.036078643789</v>
      </c>
      <c r="P196" s="28"/>
      <c r="Q196" s="37">
        <f t="shared" si="20"/>
        <v>8.5533295139190333</v>
      </c>
      <c r="R196" s="37">
        <f t="shared" si="21"/>
        <v>802.83222569443501</v>
      </c>
      <c r="S196" s="37">
        <f t="shared" si="25"/>
        <v>18487.650523435437</v>
      </c>
      <c r="T196" s="37"/>
      <c r="U196" s="37">
        <f t="shared" si="22"/>
        <v>-17.753652155176969</v>
      </c>
      <c r="V196" s="37">
        <f t="shared" si="23"/>
        <v>847.85085517262758</v>
      </c>
      <c r="W196" s="30">
        <f t="shared" si="26"/>
        <v>17639.799668262811</v>
      </c>
    </row>
    <row r="197" spans="2:23">
      <c r="B197" s="33"/>
      <c r="C197" s="78" t="s">
        <v>471</v>
      </c>
      <c r="D197" s="83" t="s">
        <v>122</v>
      </c>
      <c r="E197" s="80">
        <v>0</v>
      </c>
      <c r="F197" s="11">
        <v>0</v>
      </c>
      <c r="G197" s="11">
        <v>0</v>
      </c>
      <c r="H197" s="12"/>
      <c r="I197" s="80">
        <v>0</v>
      </c>
      <c r="J197" s="31">
        <v>0</v>
      </c>
      <c r="K197" s="81">
        <v>0</v>
      </c>
      <c r="L197" s="61"/>
      <c r="M197" s="37">
        <f t="shared" si="18"/>
        <v>0</v>
      </c>
      <c r="N197" s="37">
        <f t="shared" si="19"/>
        <v>0</v>
      </c>
      <c r="O197" s="30">
        <f t="shared" si="24"/>
        <v>0</v>
      </c>
      <c r="P197" s="28"/>
      <c r="Q197" s="37">
        <f t="shared" si="20"/>
        <v>0</v>
      </c>
      <c r="R197" s="37">
        <f t="shared" si="21"/>
        <v>0</v>
      </c>
      <c r="S197" s="37">
        <f t="shared" si="25"/>
        <v>0</v>
      </c>
      <c r="T197" s="37"/>
      <c r="U197" s="37">
        <f t="shared" si="22"/>
        <v>0</v>
      </c>
      <c r="V197" s="37">
        <f t="shared" si="23"/>
        <v>0</v>
      </c>
      <c r="W197" s="30">
        <f t="shared" si="26"/>
        <v>0</v>
      </c>
    </row>
    <row r="198" spans="2:23">
      <c r="B198" s="33"/>
      <c r="C198" s="78" t="s">
        <v>472</v>
      </c>
      <c r="D198" s="79" t="s">
        <v>166</v>
      </c>
      <c r="E198" s="80">
        <v>20716.014665992396</v>
      </c>
      <c r="F198" s="11">
        <v>1799.9760661607111</v>
      </c>
      <c r="G198" s="11">
        <v>1914.8681554901182</v>
      </c>
      <c r="H198" s="12"/>
      <c r="I198" s="80">
        <v>20690.84481822473</v>
      </c>
      <c r="J198" s="31">
        <v>385.77408735618047</v>
      </c>
      <c r="K198" s="81">
        <v>20305.070730868549</v>
      </c>
      <c r="L198" s="61"/>
      <c r="M198" s="37">
        <f t="shared" si="18"/>
        <v>228.69160406726655</v>
      </c>
      <c r="N198" s="37">
        <f t="shared" si="19"/>
        <v>777.34304815749533</v>
      </c>
      <c r="O198" s="30">
        <f t="shared" si="24"/>
        <v>19299.036078643789</v>
      </c>
      <c r="P198" s="28"/>
      <c r="Q198" s="37">
        <f t="shared" si="20"/>
        <v>8.5533295139190333</v>
      </c>
      <c r="R198" s="37">
        <f t="shared" si="21"/>
        <v>802.83222569443501</v>
      </c>
      <c r="S198" s="37">
        <f t="shared" si="25"/>
        <v>18487.650523435437</v>
      </c>
      <c r="T198" s="37"/>
      <c r="U198" s="37">
        <f t="shared" si="22"/>
        <v>-17.753652155176969</v>
      </c>
      <c r="V198" s="37">
        <f t="shared" si="23"/>
        <v>847.85085517262758</v>
      </c>
      <c r="W198" s="30">
        <f t="shared" si="26"/>
        <v>17639.799668262811</v>
      </c>
    </row>
    <row r="199" spans="2:23">
      <c r="B199" s="33"/>
      <c r="C199" s="78" t="s">
        <v>473</v>
      </c>
      <c r="D199" s="79" t="s">
        <v>174</v>
      </c>
      <c r="E199" s="80">
        <v>20716.014665992396</v>
      </c>
      <c r="F199" s="11">
        <v>1799.9760661607111</v>
      </c>
      <c r="G199" s="11">
        <v>1914.8681554901182</v>
      </c>
      <c r="H199" s="12"/>
      <c r="I199" s="80">
        <v>20690.84481822473</v>
      </c>
      <c r="J199" s="31">
        <v>385.77408735618047</v>
      </c>
      <c r="K199" s="81">
        <v>20305.070730868549</v>
      </c>
      <c r="L199" s="61"/>
      <c r="M199" s="37">
        <f t="shared" si="18"/>
        <v>228.69160406726655</v>
      </c>
      <c r="N199" s="37">
        <f t="shared" si="19"/>
        <v>777.34304815749533</v>
      </c>
      <c r="O199" s="30">
        <f t="shared" si="24"/>
        <v>19299.036078643789</v>
      </c>
      <c r="P199" s="28"/>
      <c r="Q199" s="37">
        <f t="shared" si="20"/>
        <v>8.5533295139190333</v>
      </c>
      <c r="R199" s="37">
        <f t="shared" si="21"/>
        <v>802.83222569443501</v>
      </c>
      <c r="S199" s="37">
        <f t="shared" si="25"/>
        <v>18487.650523435437</v>
      </c>
      <c r="T199" s="37"/>
      <c r="U199" s="37">
        <f t="shared" si="22"/>
        <v>-17.753652155176969</v>
      </c>
      <c r="V199" s="37">
        <f t="shared" si="23"/>
        <v>847.85085517262758</v>
      </c>
      <c r="W199" s="30">
        <f t="shared" si="26"/>
        <v>17639.799668262811</v>
      </c>
    </row>
    <row r="200" spans="2:23">
      <c r="B200" s="33"/>
      <c r="C200" s="78" t="s">
        <v>474</v>
      </c>
      <c r="D200" s="79" t="s">
        <v>314</v>
      </c>
      <c r="E200" s="80">
        <v>20716.014665992396</v>
      </c>
      <c r="F200" s="11">
        <v>1799.9760661607111</v>
      </c>
      <c r="G200" s="11">
        <v>1914.8681554901182</v>
      </c>
      <c r="H200" s="12"/>
      <c r="I200" s="80">
        <v>20690.84481822473</v>
      </c>
      <c r="J200" s="31">
        <v>385.77408735618047</v>
      </c>
      <c r="K200" s="81">
        <v>20305.070730868549</v>
      </c>
      <c r="L200" s="61"/>
      <c r="M200" s="37">
        <f t="shared" ref="M200:M263" si="27">(K200-L200)/(K$1018-L$1018)*M$1018</f>
        <v>228.69160406726655</v>
      </c>
      <c r="N200" s="37">
        <f t="shared" ref="N200:N263" si="28">M200/M$1018*N$1018</f>
        <v>777.34304815749533</v>
      </c>
      <c r="O200" s="30">
        <f t="shared" si="24"/>
        <v>19299.036078643789</v>
      </c>
      <c r="P200" s="28"/>
      <c r="Q200" s="37">
        <f t="shared" ref="Q200:Q263" si="29">(O200-P200)/(O$1018-P$1018)*Q$1018</f>
        <v>8.5533295139190333</v>
      </c>
      <c r="R200" s="37">
        <f t="shared" ref="R200:R263" si="30">Q200/Q$1018*R$1018</f>
        <v>802.83222569443501</v>
      </c>
      <c r="S200" s="37">
        <f t="shared" si="25"/>
        <v>18487.650523435437</v>
      </c>
      <c r="T200" s="37"/>
      <c r="U200" s="37">
        <f t="shared" ref="U200:U263" si="31">(S200-T200)/(S$1018-T$1018)*U$1018</f>
        <v>-17.753652155176969</v>
      </c>
      <c r="V200" s="37">
        <f t="shared" ref="V200:V263" si="32">R200/R$1018*V$1018</f>
        <v>847.85085517262758</v>
      </c>
      <c r="W200" s="30">
        <f t="shared" si="26"/>
        <v>17639.799668262811</v>
      </c>
    </row>
    <row r="201" spans="2:23">
      <c r="B201" s="33"/>
      <c r="C201" s="78" t="s">
        <v>475</v>
      </c>
      <c r="D201" s="79" t="s">
        <v>320</v>
      </c>
      <c r="E201" s="80">
        <v>20716.014665992396</v>
      </c>
      <c r="F201" s="11">
        <v>1799.9760661607111</v>
      </c>
      <c r="G201" s="11">
        <v>1914.8681554901182</v>
      </c>
      <c r="H201" s="12"/>
      <c r="I201" s="80">
        <v>20690.84481822473</v>
      </c>
      <c r="J201" s="31">
        <v>385.77408735618047</v>
      </c>
      <c r="K201" s="81">
        <v>20305.070730868549</v>
      </c>
      <c r="L201" s="61"/>
      <c r="M201" s="37">
        <f t="shared" si="27"/>
        <v>228.69160406726655</v>
      </c>
      <c r="N201" s="37">
        <f t="shared" si="28"/>
        <v>777.34304815749533</v>
      </c>
      <c r="O201" s="30">
        <f t="shared" ref="O201:O264" si="33">K201-L201-M201-N201</f>
        <v>19299.036078643789</v>
      </c>
      <c r="P201" s="28"/>
      <c r="Q201" s="37">
        <f t="shared" si="29"/>
        <v>8.5533295139190333</v>
      </c>
      <c r="R201" s="37">
        <f t="shared" si="30"/>
        <v>802.83222569443501</v>
      </c>
      <c r="S201" s="37">
        <f t="shared" ref="S201:S264" si="34">O201-P201-Q201-R201</f>
        <v>18487.650523435437</v>
      </c>
      <c r="T201" s="37"/>
      <c r="U201" s="37">
        <f t="shared" si="31"/>
        <v>-17.753652155176969</v>
      </c>
      <c r="V201" s="37">
        <f t="shared" si="32"/>
        <v>847.85085517262758</v>
      </c>
      <c r="W201" s="30">
        <f t="shared" ref="W201:W264" si="35">O201-P201-Q201-R201-V201</f>
        <v>17639.799668262811</v>
      </c>
    </row>
    <row r="202" spans="2:23">
      <c r="B202" s="33"/>
      <c r="C202" s="78" t="s">
        <v>476</v>
      </c>
      <c r="D202" s="79" t="s">
        <v>326</v>
      </c>
      <c r="E202" s="80">
        <v>20716.014665992396</v>
      </c>
      <c r="F202" s="11">
        <v>1799.9760661607111</v>
      </c>
      <c r="G202" s="11">
        <v>1914.8681554901182</v>
      </c>
      <c r="H202" s="12"/>
      <c r="I202" s="80">
        <v>20690.84481822473</v>
      </c>
      <c r="J202" s="31">
        <v>385.77408735618047</v>
      </c>
      <c r="K202" s="81">
        <v>20305.070730868549</v>
      </c>
      <c r="L202" s="61"/>
      <c r="M202" s="37">
        <f t="shared" si="27"/>
        <v>228.69160406726655</v>
      </c>
      <c r="N202" s="37">
        <f t="shared" si="28"/>
        <v>777.34304815749533</v>
      </c>
      <c r="O202" s="30">
        <f t="shared" si="33"/>
        <v>19299.036078643789</v>
      </c>
      <c r="P202" s="28"/>
      <c r="Q202" s="37">
        <f t="shared" si="29"/>
        <v>8.5533295139190333</v>
      </c>
      <c r="R202" s="37">
        <f t="shared" si="30"/>
        <v>802.83222569443501</v>
      </c>
      <c r="S202" s="37">
        <f t="shared" si="34"/>
        <v>18487.650523435437</v>
      </c>
      <c r="T202" s="37"/>
      <c r="U202" s="37">
        <f t="shared" si="31"/>
        <v>-17.753652155176969</v>
      </c>
      <c r="V202" s="37">
        <f t="shared" si="32"/>
        <v>847.85085517262758</v>
      </c>
      <c r="W202" s="30">
        <f t="shared" si="35"/>
        <v>17639.799668262811</v>
      </c>
    </row>
    <row r="203" spans="2:23">
      <c r="B203" s="33"/>
      <c r="C203" s="78" t="s">
        <v>477</v>
      </c>
      <c r="D203" s="79" t="s">
        <v>338</v>
      </c>
      <c r="E203" s="80">
        <v>20716.014665992396</v>
      </c>
      <c r="F203" s="11">
        <v>1799.9760661607111</v>
      </c>
      <c r="G203" s="11">
        <v>1914.8681554901182</v>
      </c>
      <c r="H203" s="12"/>
      <c r="I203" s="80">
        <v>20690.84481822473</v>
      </c>
      <c r="J203" s="31">
        <v>385.77408735618047</v>
      </c>
      <c r="K203" s="81">
        <v>20305.070730868549</v>
      </c>
      <c r="L203" s="61"/>
      <c r="M203" s="37">
        <f t="shared" si="27"/>
        <v>228.69160406726655</v>
      </c>
      <c r="N203" s="37">
        <f t="shared" si="28"/>
        <v>777.34304815749533</v>
      </c>
      <c r="O203" s="30">
        <f t="shared" si="33"/>
        <v>19299.036078643789</v>
      </c>
      <c r="P203" s="28"/>
      <c r="Q203" s="37">
        <f t="shared" si="29"/>
        <v>8.5533295139190333</v>
      </c>
      <c r="R203" s="37">
        <f t="shared" si="30"/>
        <v>802.83222569443501</v>
      </c>
      <c r="S203" s="37">
        <f t="shared" si="34"/>
        <v>18487.650523435437</v>
      </c>
      <c r="T203" s="37"/>
      <c r="U203" s="37">
        <f t="shared" si="31"/>
        <v>-17.753652155176969</v>
      </c>
      <c r="V203" s="37">
        <f t="shared" si="32"/>
        <v>847.85085517262758</v>
      </c>
      <c r="W203" s="30">
        <f t="shared" si="35"/>
        <v>17639.799668262811</v>
      </c>
    </row>
    <row r="204" spans="2:23">
      <c r="B204" s="84" t="s">
        <v>478</v>
      </c>
      <c r="C204" s="78" t="s">
        <v>479</v>
      </c>
      <c r="D204" s="79" t="s">
        <v>130</v>
      </c>
      <c r="E204" s="80">
        <v>16831.761916118819</v>
      </c>
      <c r="F204" s="11">
        <v>1462.4815858992922</v>
      </c>
      <c r="G204" s="11">
        <v>1555.8314743609492</v>
      </c>
      <c r="H204" s="12"/>
      <c r="I204" s="80">
        <v>16811.311414807591</v>
      </c>
      <c r="J204" s="31">
        <v>313.44144597689655</v>
      </c>
      <c r="K204" s="81">
        <v>16497.869968830695</v>
      </c>
      <c r="L204" s="61"/>
      <c r="M204" s="37">
        <f t="shared" si="27"/>
        <v>185.81192830465406</v>
      </c>
      <c r="N204" s="37">
        <f t="shared" si="28"/>
        <v>631.59122662796494</v>
      </c>
      <c r="O204" s="30">
        <f t="shared" si="33"/>
        <v>15680.466813898076</v>
      </c>
      <c r="P204" s="28"/>
      <c r="Q204" s="37">
        <f t="shared" si="29"/>
        <v>6.9495802300592135</v>
      </c>
      <c r="R204" s="37">
        <f t="shared" si="30"/>
        <v>652.30118337672843</v>
      </c>
      <c r="S204" s="37">
        <f t="shared" si="34"/>
        <v>15021.216050291288</v>
      </c>
      <c r="T204" s="37"/>
      <c r="U204" s="37">
        <f t="shared" si="31"/>
        <v>-14.424842376081282</v>
      </c>
      <c r="V204" s="37">
        <f t="shared" si="32"/>
        <v>688.87881982775991</v>
      </c>
      <c r="W204" s="30">
        <f t="shared" si="35"/>
        <v>14332.337230463529</v>
      </c>
    </row>
    <row r="205" spans="2:23">
      <c r="B205" s="33"/>
      <c r="C205" s="78" t="s">
        <v>480</v>
      </c>
      <c r="D205" s="79" t="s">
        <v>142</v>
      </c>
      <c r="E205" s="80">
        <v>16831.761916118819</v>
      </c>
      <c r="F205" s="11">
        <v>1462.4815858992922</v>
      </c>
      <c r="G205" s="11">
        <v>1555.8314743609492</v>
      </c>
      <c r="H205" s="12"/>
      <c r="I205" s="80">
        <v>16811.311414807591</v>
      </c>
      <c r="J205" s="31">
        <v>313.44144597689655</v>
      </c>
      <c r="K205" s="81">
        <v>16497.869968830695</v>
      </c>
      <c r="L205" s="61"/>
      <c r="M205" s="37">
        <f t="shared" si="27"/>
        <v>185.81192830465406</v>
      </c>
      <c r="N205" s="37">
        <f t="shared" si="28"/>
        <v>631.59122662796494</v>
      </c>
      <c r="O205" s="30">
        <f t="shared" si="33"/>
        <v>15680.466813898076</v>
      </c>
      <c r="P205" s="28"/>
      <c r="Q205" s="37">
        <f t="shared" si="29"/>
        <v>6.9495802300592135</v>
      </c>
      <c r="R205" s="37">
        <f t="shared" si="30"/>
        <v>652.30118337672843</v>
      </c>
      <c r="S205" s="37">
        <f t="shared" si="34"/>
        <v>15021.216050291288</v>
      </c>
      <c r="T205" s="37"/>
      <c r="U205" s="37">
        <f t="shared" si="31"/>
        <v>-14.424842376081282</v>
      </c>
      <c r="V205" s="37">
        <f t="shared" si="32"/>
        <v>688.87881982775991</v>
      </c>
      <c r="W205" s="30">
        <f t="shared" si="35"/>
        <v>14332.337230463529</v>
      </c>
    </row>
    <row r="206" spans="2:23">
      <c r="B206" s="33"/>
      <c r="C206" s="78" t="s">
        <v>481</v>
      </c>
      <c r="D206" s="79" t="s">
        <v>154</v>
      </c>
      <c r="E206" s="80">
        <v>16831.761916118819</v>
      </c>
      <c r="F206" s="11">
        <v>1462.4815858992922</v>
      </c>
      <c r="G206" s="11">
        <v>1555.8314743609492</v>
      </c>
      <c r="H206" s="12"/>
      <c r="I206" s="80">
        <v>16811.311414807591</v>
      </c>
      <c r="J206" s="31">
        <v>313.44144597689655</v>
      </c>
      <c r="K206" s="81">
        <v>16497.869968830695</v>
      </c>
      <c r="L206" s="61"/>
      <c r="M206" s="37">
        <f t="shared" si="27"/>
        <v>185.81192830465406</v>
      </c>
      <c r="N206" s="37">
        <f t="shared" si="28"/>
        <v>631.59122662796494</v>
      </c>
      <c r="O206" s="30">
        <f t="shared" si="33"/>
        <v>15680.466813898076</v>
      </c>
      <c r="P206" s="28"/>
      <c r="Q206" s="37">
        <f t="shared" si="29"/>
        <v>6.9495802300592135</v>
      </c>
      <c r="R206" s="37">
        <f t="shared" si="30"/>
        <v>652.30118337672843</v>
      </c>
      <c r="S206" s="37">
        <f t="shared" si="34"/>
        <v>15021.216050291288</v>
      </c>
      <c r="T206" s="37"/>
      <c r="U206" s="37">
        <f t="shared" si="31"/>
        <v>-14.424842376081282</v>
      </c>
      <c r="V206" s="37">
        <f t="shared" si="32"/>
        <v>688.87881982775991</v>
      </c>
      <c r="W206" s="30">
        <f t="shared" si="35"/>
        <v>14332.337230463529</v>
      </c>
    </row>
    <row r="207" spans="2:23">
      <c r="B207" s="33"/>
      <c r="C207" s="78" t="s">
        <v>482</v>
      </c>
      <c r="D207" s="79" t="s">
        <v>182</v>
      </c>
      <c r="E207" s="80">
        <v>16831.761916118819</v>
      </c>
      <c r="F207" s="11">
        <v>1462.4815858992922</v>
      </c>
      <c r="G207" s="11">
        <v>1555.8314743609492</v>
      </c>
      <c r="H207" s="12"/>
      <c r="I207" s="80">
        <v>16811.311414807591</v>
      </c>
      <c r="J207" s="31">
        <v>313.44144597689655</v>
      </c>
      <c r="K207" s="81">
        <v>16497.869968830695</v>
      </c>
      <c r="L207" s="61"/>
      <c r="M207" s="37">
        <f t="shared" si="27"/>
        <v>185.81192830465406</v>
      </c>
      <c r="N207" s="37">
        <f t="shared" si="28"/>
        <v>631.59122662796494</v>
      </c>
      <c r="O207" s="30">
        <f t="shared" si="33"/>
        <v>15680.466813898076</v>
      </c>
      <c r="P207" s="28"/>
      <c r="Q207" s="37">
        <f t="shared" si="29"/>
        <v>6.9495802300592135</v>
      </c>
      <c r="R207" s="37">
        <f t="shared" si="30"/>
        <v>652.30118337672843</v>
      </c>
      <c r="S207" s="37">
        <f t="shared" si="34"/>
        <v>15021.216050291288</v>
      </c>
      <c r="T207" s="37"/>
      <c r="U207" s="37">
        <f t="shared" si="31"/>
        <v>-14.424842376081282</v>
      </c>
      <c r="V207" s="37">
        <f t="shared" si="32"/>
        <v>688.87881982775991</v>
      </c>
      <c r="W207" s="30">
        <f t="shared" si="35"/>
        <v>14332.337230463529</v>
      </c>
    </row>
    <row r="208" spans="2:23">
      <c r="B208" s="33"/>
      <c r="C208" s="78" t="s">
        <v>483</v>
      </c>
      <c r="D208" s="79" t="s">
        <v>190</v>
      </c>
      <c r="E208" s="80">
        <v>16831.761916118819</v>
      </c>
      <c r="F208" s="11">
        <v>1462.4815858992922</v>
      </c>
      <c r="G208" s="11">
        <v>1555.8314743609492</v>
      </c>
      <c r="H208" s="12"/>
      <c r="I208" s="80">
        <v>16811.311414807591</v>
      </c>
      <c r="J208" s="31">
        <v>313.44144597689655</v>
      </c>
      <c r="K208" s="81">
        <v>16497.869968830695</v>
      </c>
      <c r="L208" s="61"/>
      <c r="M208" s="37">
        <f t="shared" si="27"/>
        <v>185.81192830465406</v>
      </c>
      <c r="N208" s="37">
        <f t="shared" si="28"/>
        <v>631.59122662796494</v>
      </c>
      <c r="O208" s="30">
        <f t="shared" si="33"/>
        <v>15680.466813898076</v>
      </c>
      <c r="P208" s="28"/>
      <c r="Q208" s="37">
        <f t="shared" si="29"/>
        <v>6.9495802300592135</v>
      </c>
      <c r="R208" s="37">
        <f t="shared" si="30"/>
        <v>652.30118337672843</v>
      </c>
      <c r="S208" s="37">
        <f t="shared" si="34"/>
        <v>15021.216050291288</v>
      </c>
      <c r="T208" s="37"/>
      <c r="U208" s="37">
        <f t="shared" si="31"/>
        <v>-14.424842376081282</v>
      </c>
      <c r="V208" s="37">
        <f t="shared" si="32"/>
        <v>688.87881982775991</v>
      </c>
      <c r="W208" s="30">
        <f t="shared" si="35"/>
        <v>14332.337230463529</v>
      </c>
    </row>
    <row r="209" spans="2:23">
      <c r="B209" s="33"/>
      <c r="C209" s="78" t="s">
        <v>484</v>
      </c>
      <c r="D209" s="79" t="s">
        <v>198</v>
      </c>
      <c r="E209" s="80">
        <v>16831.761916118819</v>
      </c>
      <c r="F209" s="11">
        <v>1462.4815858992922</v>
      </c>
      <c r="G209" s="11">
        <v>1555.8314743609492</v>
      </c>
      <c r="H209" s="12"/>
      <c r="I209" s="80">
        <v>16811.311414807591</v>
      </c>
      <c r="J209" s="31">
        <v>313.44144597689655</v>
      </c>
      <c r="K209" s="81">
        <v>16497.869968830695</v>
      </c>
      <c r="L209" s="61"/>
      <c r="M209" s="37">
        <f t="shared" si="27"/>
        <v>185.81192830465406</v>
      </c>
      <c r="N209" s="37">
        <f t="shared" si="28"/>
        <v>631.59122662796494</v>
      </c>
      <c r="O209" s="30">
        <f t="shared" si="33"/>
        <v>15680.466813898076</v>
      </c>
      <c r="P209" s="28"/>
      <c r="Q209" s="37">
        <f t="shared" si="29"/>
        <v>6.9495802300592135</v>
      </c>
      <c r="R209" s="37">
        <f t="shared" si="30"/>
        <v>652.30118337672843</v>
      </c>
      <c r="S209" s="37">
        <f t="shared" si="34"/>
        <v>15021.216050291288</v>
      </c>
      <c r="T209" s="37"/>
      <c r="U209" s="37">
        <f t="shared" si="31"/>
        <v>-14.424842376081282</v>
      </c>
      <c r="V209" s="37">
        <f t="shared" si="32"/>
        <v>688.87881982775991</v>
      </c>
      <c r="W209" s="30">
        <f t="shared" si="35"/>
        <v>14332.337230463529</v>
      </c>
    </row>
    <row r="210" spans="2:23">
      <c r="B210" s="33"/>
      <c r="C210" s="78" t="s">
        <v>485</v>
      </c>
      <c r="D210" s="79" t="s">
        <v>210</v>
      </c>
      <c r="E210" s="80">
        <v>16831.761916118819</v>
      </c>
      <c r="F210" s="11">
        <v>1462.4815858992922</v>
      </c>
      <c r="G210" s="11">
        <v>1555.8314743609492</v>
      </c>
      <c r="H210" s="12"/>
      <c r="I210" s="80">
        <v>16811.311414807591</v>
      </c>
      <c r="J210" s="31">
        <v>313.44144597689655</v>
      </c>
      <c r="K210" s="81">
        <v>16497.869968830695</v>
      </c>
      <c r="L210" s="61"/>
      <c r="M210" s="37">
        <f t="shared" si="27"/>
        <v>185.81192830465406</v>
      </c>
      <c r="N210" s="37">
        <f t="shared" si="28"/>
        <v>631.59122662796494</v>
      </c>
      <c r="O210" s="30">
        <f t="shared" si="33"/>
        <v>15680.466813898076</v>
      </c>
      <c r="P210" s="28"/>
      <c r="Q210" s="37">
        <f t="shared" si="29"/>
        <v>6.9495802300592135</v>
      </c>
      <c r="R210" s="37">
        <f t="shared" si="30"/>
        <v>652.30118337672843</v>
      </c>
      <c r="S210" s="37">
        <f t="shared" si="34"/>
        <v>15021.216050291288</v>
      </c>
      <c r="T210" s="37"/>
      <c r="U210" s="37">
        <f t="shared" si="31"/>
        <v>-14.424842376081282</v>
      </c>
      <c r="V210" s="37">
        <f t="shared" si="32"/>
        <v>688.87881982775991</v>
      </c>
      <c r="W210" s="30">
        <f t="shared" si="35"/>
        <v>14332.337230463529</v>
      </c>
    </row>
    <row r="211" spans="2:23">
      <c r="B211" s="33"/>
      <c r="C211" s="78" t="s">
        <v>486</v>
      </c>
      <c r="D211" s="79" t="s">
        <v>218</v>
      </c>
      <c r="E211" s="80">
        <v>16831.761916118819</v>
      </c>
      <c r="F211" s="11">
        <v>1462.4815858992922</v>
      </c>
      <c r="G211" s="11">
        <v>1555.8314743609492</v>
      </c>
      <c r="H211" s="12"/>
      <c r="I211" s="80">
        <v>16811.311414807591</v>
      </c>
      <c r="J211" s="31">
        <v>313.44144597689655</v>
      </c>
      <c r="K211" s="81">
        <v>16497.869968830695</v>
      </c>
      <c r="L211" s="61"/>
      <c r="M211" s="37">
        <f t="shared" si="27"/>
        <v>185.81192830465406</v>
      </c>
      <c r="N211" s="37">
        <f t="shared" si="28"/>
        <v>631.59122662796494</v>
      </c>
      <c r="O211" s="30">
        <f t="shared" si="33"/>
        <v>15680.466813898076</v>
      </c>
      <c r="P211" s="28"/>
      <c r="Q211" s="37">
        <f t="shared" si="29"/>
        <v>6.9495802300592135</v>
      </c>
      <c r="R211" s="37">
        <f t="shared" si="30"/>
        <v>652.30118337672843</v>
      </c>
      <c r="S211" s="37">
        <f t="shared" si="34"/>
        <v>15021.216050291288</v>
      </c>
      <c r="T211" s="37"/>
      <c r="U211" s="37">
        <f t="shared" si="31"/>
        <v>-14.424842376081282</v>
      </c>
      <c r="V211" s="37">
        <f t="shared" si="32"/>
        <v>688.87881982775991</v>
      </c>
      <c r="W211" s="30">
        <f t="shared" si="35"/>
        <v>14332.337230463529</v>
      </c>
    </row>
    <row r="212" spans="2:23">
      <c r="B212" s="33"/>
      <c r="C212" s="78" t="s">
        <v>487</v>
      </c>
      <c r="D212" s="79" t="s">
        <v>224</v>
      </c>
      <c r="E212" s="80">
        <v>16831.761916118819</v>
      </c>
      <c r="F212" s="11">
        <v>1462.4815858992922</v>
      </c>
      <c r="G212" s="11">
        <v>1555.8314743609492</v>
      </c>
      <c r="H212" s="12"/>
      <c r="I212" s="80">
        <v>16811.311414807591</v>
      </c>
      <c r="J212" s="31">
        <v>313.44144597689655</v>
      </c>
      <c r="K212" s="81">
        <v>16497.869968830695</v>
      </c>
      <c r="L212" s="61"/>
      <c r="M212" s="37">
        <f t="shared" si="27"/>
        <v>185.81192830465406</v>
      </c>
      <c r="N212" s="37">
        <f t="shared" si="28"/>
        <v>631.59122662796494</v>
      </c>
      <c r="O212" s="30">
        <f t="shared" si="33"/>
        <v>15680.466813898076</v>
      </c>
      <c r="P212" s="28"/>
      <c r="Q212" s="37">
        <f t="shared" si="29"/>
        <v>6.9495802300592135</v>
      </c>
      <c r="R212" s="37">
        <f t="shared" si="30"/>
        <v>652.30118337672843</v>
      </c>
      <c r="S212" s="37">
        <f t="shared" si="34"/>
        <v>15021.216050291288</v>
      </c>
      <c r="T212" s="37"/>
      <c r="U212" s="37">
        <f t="shared" si="31"/>
        <v>-14.424842376081282</v>
      </c>
      <c r="V212" s="37">
        <f t="shared" si="32"/>
        <v>688.87881982775991</v>
      </c>
      <c r="W212" s="30">
        <f t="shared" si="35"/>
        <v>14332.337230463529</v>
      </c>
    </row>
    <row r="213" spans="2:23">
      <c r="B213" s="33"/>
      <c r="C213" s="78" t="s">
        <v>488</v>
      </c>
      <c r="D213" s="79" t="s">
        <v>308</v>
      </c>
      <c r="E213" s="80">
        <v>16831.761916118819</v>
      </c>
      <c r="F213" s="11">
        <v>1462.4815858992922</v>
      </c>
      <c r="G213" s="11">
        <v>1555.8314743609492</v>
      </c>
      <c r="H213" s="12"/>
      <c r="I213" s="80">
        <v>16811.311414807591</v>
      </c>
      <c r="J213" s="31">
        <v>313.44144597689655</v>
      </c>
      <c r="K213" s="81">
        <v>16497.869968830695</v>
      </c>
      <c r="L213" s="61"/>
      <c r="M213" s="37">
        <f t="shared" si="27"/>
        <v>185.81192830465406</v>
      </c>
      <c r="N213" s="37">
        <f t="shared" si="28"/>
        <v>631.59122662796494</v>
      </c>
      <c r="O213" s="30">
        <f t="shared" si="33"/>
        <v>15680.466813898076</v>
      </c>
      <c r="P213" s="28"/>
      <c r="Q213" s="37">
        <f t="shared" si="29"/>
        <v>6.9495802300592135</v>
      </c>
      <c r="R213" s="37">
        <f t="shared" si="30"/>
        <v>652.30118337672843</v>
      </c>
      <c r="S213" s="37">
        <f t="shared" si="34"/>
        <v>15021.216050291288</v>
      </c>
      <c r="T213" s="37"/>
      <c r="U213" s="37">
        <f t="shared" si="31"/>
        <v>-14.424842376081282</v>
      </c>
      <c r="V213" s="37">
        <f t="shared" si="32"/>
        <v>688.87881982775991</v>
      </c>
      <c r="W213" s="30">
        <f t="shared" si="35"/>
        <v>14332.337230463529</v>
      </c>
    </row>
    <row r="214" spans="2:23">
      <c r="B214" s="33"/>
      <c r="C214" s="78" t="s">
        <v>489</v>
      </c>
      <c r="D214" s="79" t="s">
        <v>332</v>
      </c>
      <c r="E214" s="80">
        <v>16831.761916118819</v>
      </c>
      <c r="F214" s="11">
        <v>1462.4815858992922</v>
      </c>
      <c r="G214" s="11">
        <v>1555.8314743609492</v>
      </c>
      <c r="H214" s="12"/>
      <c r="I214" s="80">
        <v>16811.311414807591</v>
      </c>
      <c r="J214" s="31">
        <v>313.44144597689655</v>
      </c>
      <c r="K214" s="81">
        <v>16497.869968830695</v>
      </c>
      <c r="L214" s="61"/>
      <c r="M214" s="37">
        <f t="shared" si="27"/>
        <v>185.81192830465406</v>
      </c>
      <c r="N214" s="37">
        <f t="shared" si="28"/>
        <v>631.59122662796494</v>
      </c>
      <c r="O214" s="30">
        <f t="shared" si="33"/>
        <v>15680.466813898076</v>
      </c>
      <c r="P214" s="28"/>
      <c r="Q214" s="37">
        <f t="shared" si="29"/>
        <v>6.9495802300592135</v>
      </c>
      <c r="R214" s="37">
        <f t="shared" si="30"/>
        <v>652.30118337672843</v>
      </c>
      <c r="S214" s="37">
        <f t="shared" si="34"/>
        <v>15021.216050291288</v>
      </c>
      <c r="T214" s="37"/>
      <c r="U214" s="37">
        <f t="shared" si="31"/>
        <v>-14.424842376081282</v>
      </c>
      <c r="V214" s="37">
        <f t="shared" si="32"/>
        <v>688.87881982775991</v>
      </c>
      <c r="W214" s="30">
        <f t="shared" si="35"/>
        <v>14332.337230463529</v>
      </c>
    </row>
    <row r="215" spans="2:23">
      <c r="B215" s="33"/>
      <c r="C215" s="78" t="s">
        <v>490</v>
      </c>
      <c r="D215" s="79" t="s">
        <v>344</v>
      </c>
      <c r="E215" s="80">
        <v>16831.761916118819</v>
      </c>
      <c r="F215" s="11">
        <v>1462.4815858992922</v>
      </c>
      <c r="G215" s="11">
        <v>1555.8314743609492</v>
      </c>
      <c r="H215" s="12"/>
      <c r="I215" s="80">
        <v>16811.311414807591</v>
      </c>
      <c r="J215" s="31">
        <v>313.44144597689655</v>
      </c>
      <c r="K215" s="81">
        <v>16497.869968830695</v>
      </c>
      <c r="L215" s="61"/>
      <c r="M215" s="37">
        <f t="shared" si="27"/>
        <v>185.81192830465406</v>
      </c>
      <c r="N215" s="37">
        <f t="shared" si="28"/>
        <v>631.59122662796494</v>
      </c>
      <c r="O215" s="30">
        <f t="shared" si="33"/>
        <v>15680.466813898076</v>
      </c>
      <c r="P215" s="28"/>
      <c r="Q215" s="37">
        <f t="shared" si="29"/>
        <v>6.9495802300592135</v>
      </c>
      <c r="R215" s="37">
        <f t="shared" si="30"/>
        <v>652.30118337672843</v>
      </c>
      <c r="S215" s="37">
        <f t="shared" si="34"/>
        <v>15021.216050291288</v>
      </c>
      <c r="T215" s="37"/>
      <c r="U215" s="37">
        <f t="shared" si="31"/>
        <v>-14.424842376081282</v>
      </c>
      <c r="V215" s="37">
        <f t="shared" si="32"/>
        <v>688.87881982775991</v>
      </c>
      <c r="W215" s="30">
        <f t="shared" si="35"/>
        <v>14332.337230463529</v>
      </c>
    </row>
    <row r="216" spans="2:23">
      <c r="B216" s="33"/>
      <c r="C216" s="78" t="s">
        <v>491</v>
      </c>
      <c r="D216" s="79" t="s">
        <v>350</v>
      </c>
      <c r="E216" s="80">
        <v>16831.761916118819</v>
      </c>
      <c r="F216" s="11">
        <v>1462.4815858992922</v>
      </c>
      <c r="G216" s="11">
        <v>1555.8314743609492</v>
      </c>
      <c r="H216" s="12"/>
      <c r="I216" s="80">
        <v>16811.311414807591</v>
      </c>
      <c r="J216" s="31">
        <v>313.44144597689655</v>
      </c>
      <c r="K216" s="81">
        <v>16497.869968830695</v>
      </c>
      <c r="L216" s="61"/>
      <c r="M216" s="37">
        <f t="shared" si="27"/>
        <v>185.81192830465406</v>
      </c>
      <c r="N216" s="37">
        <f t="shared" si="28"/>
        <v>631.59122662796494</v>
      </c>
      <c r="O216" s="30">
        <f t="shared" si="33"/>
        <v>15680.466813898076</v>
      </c>
      <c r="P216" s="28"/>
      <c r="Q216" s="37">
        <f t="shared" si="29"/>
        <v>6.9495802300592135</v>
      </c>
      <c r="R216" s="37">
        <f t="shared" si="30"/>
        <v>652.30118337672843</v>
      </c>
      <c r="S216" s="37">
        <f t="shared" si="34"/>
        <v>15021.216050291288</v>
      </c>
      <c r="T216" s="37"/>
      <c r="U216" s="37">
        <f t="shared" si="31"/>
        <v>-14.424842376081282</v>
      </c>
      <c r="V216" s="37">
        <f t="shared" si="32"/>
        <v>688.87881982775991</v>
      </c>
      <c r="W216" s="30">
        <f t="shared" si="35"/>
        <v>14332.337230463529</v>
      </c>
    </row>
    <row r="217" spans="2:23">
      <c r="B217" s="33"/>
      <c r="C217" s="78" t="s">
        <v>492</v>
      </c>
      <c r="D217" s="83" t="s">
        <v>356</v>
      </c>
      <c r="E217" s="80">
        <v>0</v>
      </c>
      <c r="F217" s="11">
        <v>0</v>
      </c>
      <c r="G217" s="11">
        <v>0</v>
      </c>
      <c r="H217" s="12"/>
      <c r="I217" s="80">
        <v>0</v>
      </c>
      <c r="J217" s="31">
        <v>0</v>
      </c>
      <c r="K217" s="81">
        <v>0</v>
      </c>
      <c r="L217" s="61"/>
      <c r="M217" s="37">
        <f t="shared" si="27"/>
        <v>0</v>
      </c>
      <c r="N217" s="37">
        <f t="shared" si="28"/>
        <v>0</v>
      </c>
      <c r="O217" s="30">
        <f t="shared" si="33"/>
        <v>0</v>
      </c>
      <c r="P217" s="28"/>
      <c r="Q217" s="37">
        <f t="shared" si="29"/>
        <v>0</v>
      </c>
      <c r="R217" s="37">
        <f t="shared" si="30"/>
        <v>0</v>
      </c>
      <c r="S217" s="37">
        <f t="shared" si="34"/>
        <v>0</v>
      </c>
      <c r="T217" s="37"/>
      <c r="U217" s="37">
        <f t="shared" si="31"/>
        <v>0</v>
      </c>
      <c r="V217" s="37">
        <f t="shared" si="32"/>
        <v>0</v>
      </c>
      <c r="W217" s="30">
        <f t="shared" si="35"/>
        <v>0</v>
      </c>
    </row>
    <row r="218" spans="2:23">
      <c r="B218" s="33"/>
      <c r="C218" s="78" t="s">
        <v>493</v>
      </c>
      <c r="D218" s="79" t="s">
        <v>362</v>
      </c>
      <c r="E218" s="80">
        <v>16831.761916118819</v>
      </c>
      <c r="F218" s="11">
        <v>1462.4815858992922</v>
      </c>
      <c r="G218" s="11">
        <v>1555.8314743609492</v>
      </c>
      <c r="H218" s="12"/>
      <c r="I218" s="80">
        <v>16811.311414807591</v>
      </c>
      <c r="J218" s="31">
        <v>313.44144597689655</v>
      </c>
      <c r="K218" s="81">
        <v>16497.869968830695</v>
      </c>
      <c r="L218" s="61"/>
      <c r="M218" s="37">
        <f t="shared" si="27"/>
        <v>185.81192830465406</v>
      </c>
      <c r="N218" s="37">
        <f t="shared" si="28"/>
        <v>631.59122662796494</v>
      </c>
      <c r="O218" s="30">
        <f t="shared" si="33"/>
        <v>15680.466813898076</v>
      </c>
      <c r="P218" s="28"/>
      <c r="Q218" s="37">
        <f t="shared" si="29"/>
        <v>6.9495802300592135</v>
      </c>
      <c r="R218" s="37">
        <f t="shared" si="30"/>
        <v>652.30118337672843</v>
      </c>
      <c r="S218" s="37">
        <f t="shared" si="34"/>
        <v>15021.216050291288</v>
      </c>
      <c r="T218" s="37"/>
      <c r="U218" s="37">
        <f t="shared" si="31"/>
        <v>-14.424842376081282</v>
      </c>
      <c r="V218" s="37">
        <f t="shared" si="32"/>
        <v>688.87881982775991</v>
      </c>
      <c r="W218" s="30">
        <f t="shared" si="35"/>
        <v>14332.337230463529</v>
      </c>
    </row>
    <row r="219" spans="2:23">
      <c r="B219" s="33"/>
      <c r="C219" s="78" t="s">
        <v>494</v>
      </c>
      <c r="D219" s="79" t="s">
        <v>368</v>
      </c>
      <c r="E219" s="80">
        <v>16831.761916118819</v>
      </c>
      <c r="F219" s="11">
        <v>1462.4815858992922</v>
      </c>
      <c r="G219" s="11">
        <v>1555.8314743609492</v>
      </c>
      <c r="H219" s="12"/>
      <c r="I219" s="80">
        <v>16811.311414807591</v>
      </c>
      <c r="J219" s="31">
        <v>313.44144597689655</v>
      </c>
      <c r="K219" s="81">
        <v>16497.869968830695</v>
      </c>
      <c r="L219" s="61"/>
      <c r="M219" s="37">
        <f t="shared" si="27"/>
        <v>185.81192830465406</v>
      </c>
      <c r="N219" s="37">
        <f t="shared" si="28"/>
        <v>631.59122662796494</v>
      </c>
      <c r="O219" s="30">
        <f t="shared" si="33"/>
        <v>15680.466813898076</v>
      </c>
      <c r="P219" s="28"/>
      <c r="Q219" s="37">
        <f t="shared" si="29"/>
        <v>6.9495802300592135</v>
      </c>
      <c r="R219" s="37">
        <f t="shared" si="30"/>
        <v>652.30118337672843</v>
      </c>
      <c r="S219" s="37">
        <f t="shared" si="34"/>
        <v>15021.216050291288</v>
      </c>
      <c r="T219" s="37"/>
      <c r="U219" s="37">
        <f t="shared" si="31"/>
        <v>-14.424842376081282</v>
      </c>
      <c r="V219" s="37">
        <f t="shared" si="32"/>
        <v>688.87881982775991</v>
      </c>
      <c r="W219" s="30">
        <f t="shared" si="35"/>
        <v>14332.337230463529</v>
      </c>
    </row>
    <row r="220" spans="2:23">
      <c r="B220" s="33"/>
      <c r="C220" s="78" t="s">
        <v>495</v>
      </c>
      <c r="D220" s="79" t="s">
        <v>374</v>
      </c>
      <c r="E220" s="80">
        <v>16831.761916118819</v>
      </c>
      <c r="F220" s="11">
        <v>1462.4815858992922</v>
      </c>
      <c r="G220" s="11">
        <v>1555.8314743609492</v>
      </c>
      <c r="H220" s="12"/>
      <c r="I220" s="80">
        <v>16811.311414807591</v>
      </c>
      <c r="J220" s="31">
        <v>313.44144597689655</v>
      </c>
      <c r="K220" s="81">
        <v>16497.869968830695</v>
      </c>
      <c r="L220" s="61"/>
      <c r="M220" s="37">
        <f t="shared" si="27"/>
        <v>185.81192830465406</v>
      </c>
      <c r="N220" s="37">
        <f t="shared" si="28"/>
        <v>631.59122662796494</v>
      </c>
      <c r="O220" s="30">
        <f t="shared" si="33"/>
        <v>15680.466813898076</v>
      </c>
      <c r="P220" s="28"/>
      <c r="Q220" s="37">
        <f t="shared" si="29"/>
        <v>6.9495802300592135</v>
      </c>
      <c r="R220" s="37">
        <f t="shared" si="30"/>
        <v>652.30118337672843</v>
      </c>
      <c r="S220" s="37">
        <f t="shared" si="34"/>
        <v>15021.216050291288</v>
      </c>
      <c r="T220" s="37"/>
      <c r="U220" s="37">
        <f t="shared" si="31"/>
        <v>-14.424842376081282</v>
      </c>
      <c r="V220" s="37">
        <f t="shared" si="32"/>
        <v>688.87881982775991</v>
      </c>
      <c r="W220" s="30">
        <f t="shared" si="35"/>
        <v>14332.337230463529</v>
      </c>
    </row>
    <row r="221" spans="2:23">
      <c r="B221" s="33"/>
      <c r="C221" s="78" t="s">
        <v>496</v>
      </c>
      <c r="D221" s="79" t="s">
        <v>380</v>
      </c>
      <c r="E221" s="80">
        <v>16831.761916118819</v>
      </c>
      <c r="F221" s="11">
        <v>1462.4815858992922</v>
      </c>
      <c r="G221" s="11">
        <v>1555.8314743609492</v>
      </c>
      <c r="H221" s="12"/>
      <c r="I221" s="80">
        <v>16811.311414807591</v>
      </c>
      <c r="J221" s="31">
        <v>313.44144597689655</v>
      </c>
      <c r="K221" s="81">
        <v>16497.869968830695</v>
      </c>
      <c r="L221" s="61"/>
      <c r="M221" s="37">
        <f t="shared" si="27"/>
        <v>185.81192830465406</v>
      </c>
      <c r="N221" s="37">
        <f t="shared" si="28"/>
        <v>631.59122662796494</v>
      </c>
      <c r="O221" s="30">
        <f t="shared" si="33"/>
        <v>15680.466813898076</v>
      </c>
      <c r="P221" s="28"/>
      <c r="Q221" s="37">
        <f t="shared" si="29"/>
        <v>6.9495802300592135</v>
      </c>
      <c r="R221" s="37">
        <f t="shared" si="30"/>
        <v>652.30118337672843</v>
      </c>
      <c r="S221" s="37">
        <f t="shared" si="34"/>
        <v>15021.216050291288</v>
      </c>
      <c r="T221" s="37"/>
      <c r="U221" s="37">
        <f t="shared" si="31"/>
        <v>-14.424842376081282</v>
      </c>
      <c r="V221" s="37">
        <f t="shared" si="32"/>
        <v>688.87881982775991</v>
      </c>
      <c r="W221" s="30">
        <f t="shared" si="35"/>
        <v>14332.337230463529</v>
      </c>
    </row>
    <row r="222" spans="2:23">
      <c r="B222" s="33"/>
      <c r="C222" s="78" t="s">
        <v>497</v>
      </c>
      <c r="D222" s="79" t="s">
        <v>386</v>
      </c>
      <c r="E222" s="80">
        <v>16831.761916118819</v>
      </c>
      <c r="F222" s="11">
        <v>1462.4815858992922</v>
      </c>
      <c r="G222" s="11">
        <v>1555.8314743609492</v>
      </c>
      <c r="H222" s="12"/>
      <c r="I222" s="80">
        <v>16811.311414807591</v>
      </c>
      <c r="J222" s="31">
        <v>313.44144597689655</v>
      </c>
      <c r="K222" s="81">
        <v>16497.869968830695</v>
      </c>
      <c r="L222" s="61"/>
      <c r="M222" s="37">
        <f t="shared" si="27"/>
        <v>185.81192830465406</v>
      </c>
      <c r="N222" s="37">
        <f t="shared" si="28"/>
        <v>631.59122662796494</v>
      </c>
      <c r="O222" s="30">
        <f t="shared" si="33"/>
        <v>15680.466813898076</v>
      </c>
      <c r="P222" s="28"/>
      <c r="Q222" s="37">
        <f t="shared" si="29"/>
        <v>6.9495802300592135</v>
      </c>
      <c r="R222" s="37">
        <f t="shared" si="30"/>
        <v>652.30118337672843</v>
      </c>
      <c r="S222" s="37">
        <f t="shared" si="34"/>
        <v>15021.216050291288</v>
      </c>
      <c r="T222" s="37"/>
      <c r="U222" s="37">
        <f t="shared" si="31"/>
        <v>-14.424842376081282</v>
      </c>
      <c r="V222" s="37">
        <f t="shared" si="32"/>
        <v>688.87881982775991</v>
      </c>
      <c r="W222" s="30">
        <f t="shared" si="35"/>
        <v>14332.337230463529</v>
      </c>
    </row>
    <row r="223" spans="2:23">
      <c r="B223" s="33"/>
      <c r="C223" s="78" t="s">
        <v>498</v>
      </c>
      <c r="D223" s="79" t="s">
        <v>392</v>
      </c>
      <c r="E223" s="80">
        <v>16831.761916118819</v>
      </c>
      <c r="F223" s="11">
        <v>1462.4815858992922</v>
      </c>
      <c r="G223" s="11">
        <v>1555.8314743609492</v>
      </c>
      <c r="H223" s="12"/>
      <c r="I223" s="80">
        <v>16811.311414807591</v>
      </c>
      <c r="J223" s="31">
        <v>313.44144597689655</v>
      </c>
      <c r="K223" s="81">
        <v>16497.869968830695</v>
      </c>
      <c r="L223" s="61"/>
      <c r="M223" s="37">
        <f t="shared" si="27"/>
        <v>185.81192830465406</v>
      </c>
      <c r="N223" s="37">
        <f t="shared" si="28"/>
        <v>631.59122662796494</v>
      </c>
      <c r="O223" s="30">
        <f t="shared" si="33"/>
        <v>15680.466813898076</v>
      </c>
      <c r="P223" s="28"/>
      <c r="Q223" s="37">
        <f t="shared" si="29"/>
        <v>6.9495802300592135</v>
      </c>
      <c r="R223" s="37">
        <f t="shared" si="30"/>
        <v>652.30118337672843</v>
      </c>
      <c r="S223" s="37">
        <f t="shared" si="34"/>
        <v>15021.216050291288</v>
      </c>
      <c r="T223" s="37"/>
      <c r="U223" s="37">
        <f t="shared" si="31"/>
        <v>-14.424842376081282</v>
      </c>
      <c r="V223" s="37">
        <f t="shared" si="32"/>
        <v>688.87881982775991</v>
      </c>
      <c r="W223" s="30">
        <f t="shared" si="35"/>
        <v>14332.337230463529</v>
      </c>
    </row>
    <row r="224" spans="2:23">
      <c r="B224" s="33"/>
      <c r="C224" s="78" t="s">
        <v>499</v>
      </c>
      <c r="D224" s="79" t="s">
        <v>398</v>
      </c>
      <c r="E224" s="80">
        <v>16831.761916118819</v>
      </c>
      <c r="F224" s="11">
        <v>1462.4815858992922</v>
      </c>
      <c r="G224" s="11">
        <v>1555.8314743609492</v>
      </c>
      <c r="H224" s="12"/>
      <c r="I224" s="80">
        <v>16811.311414807591</v>
      </c>
      <c r="J224" s="31">
        <v>313.44144597689655</v>
      </c>
      <c r="K224" s="81">
        <v>16497.869968830695</v>
      </c>
      <c r="L224" s="61"/>
      <c r="M224" s="37">
        <f t="shared" si="27"/>
        <v>185.81192830465406</v>
      </c>
      <c r="N224" s="37">
        <f t="shared" si="28"/>
        <v>631.59122662796494</v>
      </c>
      <c r="O224" s="30">
        <f t="shared" si="33"/>
        <v>15680.466813898076</v>
      </c>
      <c r="P224" s="28"/>
      <c r="Q224" s="37">
        <f t="shared" si="29"/>
        <v>6.9495802300592135</v>
      </c>
      <c r="R224" s="37">
        <f t="shared" si="30"/>
        <v>652.30118337672843</v>
      </c>
      <c r="S224" s="37">
        <f t="shared" si="34"/>
        <v>15021.216050291288</v>
      </c>
      <c r="T224" s="37"/>
      <c r="U224" s="37">
        <f t="shared" si="31"/>
        <v>-14.424842376081282</v>
      </c>
      <c r="V224" s="37">
        <f t="shared" si="32"/>
        <v>688.87881982775991</v>
      </c>
      <c r="W224" s="30">
        <f t="shared" si="35"/>
        <v>14332.337230463529</v>
      </c>
    </row>
    <row r="225" spans="2:23">
      <c r="B225" s="33"/>
      <c r="C225" s="78" t="s">
        <v>500</v>
      </c>
      <c r="D225" s="79" t="s">
        <v>404</v>
      </c>
      <c r="E225" s="80">
        <v>16831.761916118819</v>
      </c>
      <c r="F225" s="11">
        <v>1462.4815858992922</v>
      </c>
      <c r="G225" s="11">
        <v>1555.8314743609492</v>
      </c>
      <c r="H225" s="12"/>
      <c r="I225" s="80">
        <v>16811.311414807591</v>
      </c>
      <c r="J225" s="31">
        <v>313.44144597689655</v>
      </c>
      <c r="K225" s="81">
        <v>16497.869968830695</v>
      </c>
      <c r="L225" s="61"/>
      <c r="M225" s="37">
        <f t="shared" si="27"/>
        <v>185.81192830465406</v>
      </c>
      <c r="N225" s="37">
        <f t="shared" si="28"/>
        <v>631.59122662796494</v>
      </c>
      <c r="O225" s="30">
        <f t="shared" si="33"/>
        <v>15680.466813898076</v>
      </c>
      <c r="P225" s="28"/>
      <c r="Q225" s="37">
        <f t="shared" si="29"/>
        <v>6.9495802300592135</v>
      </c>
      <c r="R225" s="37">
        <f t="shared" si="30"/>
        <v>652.30118337672843</v>
      </c>
      <c r="S225" s="37">
        <f t="shared" si="34"/>
        <v>15021.216050291288</v>
      </c>
      <c r="T225" s="37"/>
      <c r="U225" s="37">
        <f t="shared" si="31"/>
        <v>-14.424842376081282</v>
      </c>
      <c r="V225" s="37">
        <f t="shared" si="32"/>
        <v>688.87881982775991</v>
      </c>
      <c r="W225" s="30">
        <f t="shared" si="35"/>
        <v>14332.337230463529</v>
      </c>
    </row>
    <row r="226" spans="2:23">
      <c r="B226" s="33"/>
      <c r="C226" s="78" t="s">
        <v>501</v>
      </c>
      <c r="D226" s="79" t="s">
        <v>410</v>
      </c>
      <c r="E226" s="80">
        <v>16831.761916118819</v>
      </c>
      <c r="F226" s="11">
        <v>1462.4815858992922</v>
      </c>
      <c r="G226" s="11">
        <v>1555.8314743609492</v>
      </c>
      <c r="H226" s="12"/>
      <c r="I226" s="80">
        <v>16811.311414807591</v>
      </c>
      <c r="J226" s="31">
        <v>313.44144597689655</v>
      </c>
      <c r="K226" s="81">
        <v>16497.869968830695</v>
      </c>
      <c r="L226" s="61"/>
      <c r="M226" s="37">
        <f t="shared" si="27"/>
        <v>185.81192830465406</v>
      </c>
      <c r="N226" s="37">
        <f t="shared" si="28"/>
        <v>631.59122662796494</v>
      </c>
      <c r="O226" s="30">
        <f t="shared" si="33"/>
        <v>15680.466813898076</v>
      </c>
      <c r="P226" s="28"/>
      <c r="Q226" s="37">
        <f t="shared" si="29"/>
        <v>6.9495802300592135</v>
      </c>
      <c r="R226" s="37">
        <f t="shared" si="30"/>
        <v>652.30118337672843</v>
      </c>
      <c r="S226" s="37">
        <f t="shared" si="34"/>
        <v>15021.216050291288</v>
      </c>
      <c r="T226" s="37"/>
      <c r="U226" s="37">
        <f t="shared" si="31"/>
        <v>-14.424842376081282</v>
      </c>
      <c r="V226" s="37">
        <f t="shared" si="32"/>
        <v>688.87881982775991</v>
      </c>
      <c r="W226" s="30">
        <f t="shared" si="35"/>
        <v>14332.337230463529</v>
      </c>
    </row>
    <row r="227" spans="2:23">
      <c r="B227" s="33"/>
      <c r="C227" s="78" t="s">
        <v>502</v>
      </c>
      <c r="D227" s="79" t="s">
        <v>503</v>
      </c>
      <c r="E227" s="80">
        <v>16831.761916118819</v>
      </c>
      <c r="F227" s="11">
        <v>1462.4815858992922</v>
      </c>
      <c r="G227" s="11">
        <v>1555.8314743609492</v>
      </c>
      <c r="H227" s="12"/>
      <c r="I227" s="80">
        <v>16811.311414807591</v>
      </c>
      <c r="J227" s="31">
        <v>313.44144597689655</v>
      </c>
      <c r="K227" s="81">
        <v>16497.869968830695</v>
      </c>
      <c r="L227" s="61"/>
      <c r="M227" s="37">
        <f t="shared" si="27"/>
        <v>185.81192830465406</v>
      </c>
      <c r="N227" s="37">
        <f t="shared" si="28"/>
        <v>631.59122662796494</v>
      </c>
      <c r="O227" s="30">
        <f t="shared" si="33"/>
        <v>15680.466813898076</v>
      </c>
      <c r="P227" s="28"/>
      <c r="Q227" s="37">
        <f t="shared" si="29"/>
        <v>6.9495802300592135</v>
      </c>
      <c r="R227" s="37">
        <f t="shared" si="30"/>
        <v>652.30118337672843</v>
      </c>
      <c r="S227" s="37">
        <f t="shared" si="34"/>
        <v>15021.216050291288</v>
      </c>
      <c r="T227" s="37"/>
      <c r="U227" s="37">
        <f t="shared" si="31"/>
        <v>-14.424842376081282</v>
      </c>
      <c r="V227" s="37">
        <f t="shared" si="32"/>
        <v>688.87881982775991</v>
      </c>
      <c r="W227" s="30">
        <f t="shared" si="35"/>
        <v>14332.337230463529</v>
      </c>
    </row>
    <row r="228" spans="2:23">
      <c r="B228" s="33"/>
      <c r="C228" s="78" t="s">
        <v>504</v>
      </c>
      <c r="D228" s="79" t="s">
        <v>505</v>
      </c>
      <c r="E228" s="80">
        <v>16831.761916118819</v>
      </c>
      <c r="F228" s="11">
        <v>1462.4815858992922</v>
      </c>
      <c r="G228" s="11">
        <v>1555.8314743609492</v>
      </c>
      <c r="H228" s="12"/>
      <c r="I228" s="80">
        <v>16811.311414807591</v>
      </c>
      <c r="J228" s="31">
        <v>313.44144597689655</v>
      </c>
      <c r="K228" s="81">
        <v>16497.869968830695</v>
      </c>
      <c r="L228" s="61"/>
      <c r="M228" s="37">
        <f t="shared" si="27"/>
        <v>185.81192830465406</v>
      </c>
      <c r="N228" s="37">
        <f t="shared" si="28"/>
        <v>631.59122662796494</v>
      </c>
      <c r="O228" s="30">
        <f t="shared" si="33"/>
        <v>15680.466813898076</v>
      </c>
      <c r="P228" s="28"/>
      <c r="Q228" s="37">
        <f t="shared" si="29"/>
        <v>6.9495802300592135</v>
      </c>
      <c r="R228" s="37">
        <f t="shared" si="30"/>
        <v>652.30118337672843</v>
      </c>
      <c r="S228" s="37">
        <f t="shared" si="34"/>
        <v>15021.216050291288</v>
      </c>
      <c r="T228" s="37"/>
      <c r="U228" s="37">
        <f t="shared" si="31"/>
        <v>-14.424842376081282</v>
      </c>
      <c r="V228" s="37">
        <f t="shared" si="32"/>
        <v>688.87881982775991</v>
      </c>
      <c r="W228" s="30">
        <f t="shared" si="35"/>
        <v>14332.337230463529</v>
      </c>
    </row>
    <row r="229" spans="2:23">
      <c r="B229" s="84" t="s">
        <v>506</v>
      </c>
      <c r="C229" s="78" t="s">
        <v>507</v>
      </c>
      <c r="D229" s="79" t="s">
        <v>266</v>
      </c>
      <c r="E229" s="80">
        <v>13465.409532895061</v>
      </c>
      <c r="F229" s="11">
        <v>1169.9803144296052</v>
      </c>
      <c r="G229" s="11">
        <v>1244.6599089676652</v>
      </c>
      <c r="H229" s="12"/>
      <c r="I229" s="80">
        <v>13449.049131846081</v>
      </c>
      <c r="J229" s="31">
        <v>250.75315678151742</v>
      </c>
      <c r="K229" s="81">
        <v>13198.295975064564</v>
      </c>
      <c r="L229" s="61"/>
      <c r="M229" s="37">
        <f t="shared" si="27"/>
        <v>148.64954264372335</v>
      </c>
      <c r="N229" s="37">
        <f t="shared" si="28"/>
        <v>505.27298130237222</v>
      </c>
      <c r="O229" s="30">
        <f t="shared" si="33"/>
        <v>12544.373451118468</v>
      </c>
      <c r="P229" s="28"/>
      <c r="Q229" s="37">
        <f t="shared" si="29"/>
        <v>5.5596641840473744</v>
      </c>
      <c r="R229" s="37">
        <f t="shared" si="30"/>
        <v>521.84094670138302</v>
      </c>
      <c r="S229" s="37">
        <f t="shared" si="34"/>
        <v>12016.972840233038</v>
      </c>
      <c r="T229" s="37"/>
      <c r="U229" s="37">
        <f t="shared" si="31"/>
        <v>-11.539873900865032</v>
      </c>
      <c r="V229" s="37">
        <f t="shared" si="32"/>
        <v>551.10305586220818</v>
      </c>
      <c r="W229" s="30">
        <f t="shared" si="35"/>
        <v>11465.869784370831</v>
      </c>
    </row>
    <row r="230" spans="2:23">
      <c r="B230" s="33"/>
      <c r="C230" s="78" t="s">
        <v>508</v>
      </c>
      <c r="D230" s="79" t="s">
        <v>272</v>
      </c>
      <c r="E230" s="80">
        <v>13465.409532895061</v>
      </c>
      <c r="F230" s="11">
        <v>1169.9803144296052</v>
      </c>
      <c r="G230" s="11">
        <v>1244.6599089676652</v>
      </c>
      <c r="H230" s="12"/>
      <c r="I230" s="80">
        <v>13449.049131846081</v>
      </c>
      <c r="J230" s="31">
        <v>250.75315678151742</v>
      </c>
      <c r="K230" s="81">
        <v>13198.295975064564</v>
      </c>
      <c r="L230" s="61"/>
      <c r="M230" s="37">
        <f t="shared" si="27"/>
        <v>148.64954264372335</v>
      </c>
      <c r="N230" s="37">
        <f t="shared" si="28"/>
        <v>505.27298130237222</v>
      </c>
      <c r="O230" s="30">
        <f t="shared" si="33"/>
        <v>12544.373451118468</v>
      </c>
      <c r="P230" s="28"/>
      <c r="Q230" s="37">
        <f t="shared" si="29"/>
        <v>5.5596641840473744</v>
      </c>
      <c r="R230" s="37">
        <f t="shared" si="30"/>
        <v>521.84094670138302</v>
      </c>
      <c r="S230" s="37">
        <f t="shared" si="34"/>
        <v>12016.972840233038</v>
      </c>
      <c r="T230" s="37"/>
      <c r="U230" s="37">
        <f t="shared" si="31"/>
        <v>-11.539873900865032</v>
      </c>
      <c r="V230" s="37">
        <f t="shared" si="32"/>
        <v>551.10305586220818</v>
      </c>
      <c r="W230" s="30">
        <f t="shared" si="35"/>
        <v>11465.869784370831</v>
      </c>
    </row>
    <row r="231" spans="2:23">
      <c r="B231" s="33"/>
      <c r="C231" s="78" t="s">
        <v>509</v>
      </c>
      <c r="D231" s="79" t="s">
        <v>278</v>
      </c>
      <c r="E231" s="80">
        <v>13465.409532895061</v>
      </c>
      <c r="F231" s="11">
        <v>1169.9803144296052</v>
      </c>
      <c r="G231" s="11">
        <v>1244.6599089676652</v>
      </c>
      <c r="H231" s="12"/>
      <c r="I231" s="80">
        <v>13449.049131846081</v>
      </c>
      <c r="J231" s="31">
        <v>250.75315678151742</v>
      </c>
      <c r="K231" s="81">
        <v>13198.295975064564</v>
      </c>
      <c r="L231" s="61"/>
      <c r="M231" s="37">
        <f t="shared" si="27"/>
        <v>148.64954264372335</v>
      </c>
      <c r="N231" s="37">
        <f t="shared" si="28"/>
        <v>505.27298130237222</v>
      </c>
      <c r="O231" s="30">
        <f t="shared" si="33"/>
        <v>12544.373451118468</v>
      </c>
      <c r="P231" s="28"/>
      <c r="Q231" s="37">
        <f t="shared" si="29"/>
        <v>5.5596641840473744</v>
      </c>
      <c r="R231" s="37">
        <f t="shared" si="30"/>
        <v>521.84094670138302</v>
      </c>
      <c r="S231" s="37">
        <f t="shared" si="34"/>
        <v>12016.972840233038</v>
      </c>
      <c r="T231" s="37"/>
      <c r="U231" s="37">
        <f t="shared" si="31"/>
        <v>-11.539873900865032</v>
      </c>
      <c r="V231" s="37">
        <f t="shared" si="32"/>
        <v>551.10305586220818</v>
      </c>
      <c r="W231" s="30">
        <f t="shared" si="35"/>
        <v>11465.869784370831</v>
      </c>
    </row>
    <row r="232" spans="2:23">
      <c r="B232" s="33"/>
      <c r="C232" s="78" t="s">
        <v>510</v>
      </c>
      <c r="D232" s="79" t="s">
        <v>284</v>
      </c>
      <c r="E232" s="80">
        <v>13465.409532895061</v>
      </c>
      <c r="F232" s="11">
        <v>1169.9803144296052</v>
      </c>
      <c r="G232" s="11">
        <v>1244.6599089676652</v>
      </c>
      <c r="H232" s="12"/>
      <c r="I232" s="80">
        <v>13449.049131846081</v>
      </c>
      <c r="J232" s="31">
        <v>250.75315678151742</v>
      </c>
      <c r="K232" s="81">
        <v>13198.295975064564</v>
      </c>
      <c r="L232" s="61"/>
      <c r="M232" s="37">
        <f t="shared" si="27"/>
        <v>148.64954264372335</v>
      </c>
      <c r="N232" s="37">
        <f t="shared" si="28"/>
        <v>505.27298130237222</v>
      </c>
      <c r="O232" s="30">
        <f t="shared" si="33"/>
        <v>12544.373451118468</v>
      </c>
      <c r="P232" s="28"/>
      <c r="Q232" s="37">
        <f t="shared" si="29"/>
        <v>5.5596641840473744</v>
      </c>
      <c r="R232" s="37">
        <f t="shared" si="30"/>
        <v>521.84094670138302</v>
      </c>
      <c r="S232" s="37">
        <f t="shared" si="34"/>
        <v>12016.972840233038</v>
      </c>
      <c r="T232" s="37"/>
      <c r="U232" s="37">
        <f t="shared" si="31"/>
        <v>-11.539873900865032</v>
      </c>
      <c r="V232" s="37">
        <f t="shared" si="32"/>
        <v>551.10305586220818</v>
      </c>
      <c r="W232" s="30">
        <f t="shared" si="35"/>
        <v>11465.869784370831</v>
      </c>
    </row>
    <row r="233" spans="2:23">
      <c r="B233" s="33"/>
      <c r="C233" s="78" t="s">
        <v>511</v>
      </c>
      <c r="D233" s="79" t="s">
        <v>290</v>
      </c>
      <c r="E233" s="80">
        <v>13465.409532895061</v>
      </c>
      <c r="F233" s="11">
        <v>1169.9803144296052</v>
      </c>
      <c r="G233" s="11">
        <v>1244.6599089676652</v>
      </c>
      <c r="H233" s="12"/>
      <c r="I233" s="80">
        <v>13449.049131846081</v>
      </c>
      <c r="J233" s="31">
        <v>250.75315678151742</v>
      </c>
      <c r="K233" s="81">
        <v>13198.295975064564</v>
      </c>
      <c r="L233" s="61"/>
      <c r="M233" s="37">
        <f t="shared" si="27"/>
        <v>148.64954264372335</v>
      </c>
      <c r="N233" s="37">
        <f t="shared" si="28"/>
        <v>505.27298130237222</v>
      </c>
      <c r="O233" s="30">
        <f t="shared" si="33"/>
        <v>12544.373451118468</v>
      </c>
      <c r="P233" s="28"/>
      <c r="Q233" s="37">
        <f t="shared" si="29"/>
        <v>5.5596641840473744</v>
      </c>
      <c r="R233" s="37">
        <f t="shared" si="30"/>
        <v>521.84094670138302</v>
      </c>
      <c r="S233" s="37">
        <f t="shared" si="34"/>
        <v>12016.972840233038</v>
      </c>
      <c r="T233" s="37"/>
      <c r="U233" s="37">
        <f t="shared" si="31"/>
        <v>-11.539873900865032</v>
      </c>
      <c r="V233" s="37">
        <f t="shared" si="32"/>
        <v>551.10305586220818</v>
      </c>
      <c r="W233" s="30">
        <f t="shared" si="35"/>
        <v>11465.869784370831</v>
      </c>
    </row>
    <row r="234" spans="2:23">
      <c r="B234" s="33"/>
      <c r="C234" s="78" t="s">
        <v>512</v>
      </c>
      <c r="D234" s="79" t="s">
        <v>296</v>
      </c>
      <c r="E234" s="80">
        <v>13465.409532895061</v>
      </c>
      <c r="F234" s="11">
        <v>1169.9803144296052</v>
      </c>
      <c r="G234" s="11">
        <v>1244.6599089676652</v>
      </c>
      <c r="H234" s="12"/>
      <c r="I234" s="80">
        <v>13449.049131846081</v>
      </c>
      <c r="J234" s="31">
        <v>250.75315678151742</v>
      </c>
      <c r="K234" s="81">
        <v>13198.295975064564</v>
      </c>
      <c r="L234" s="61"/>
      <c r="M234" s="37">
        <f t="shared" si="27"/>
        <v>148.64954264372335</v>
      </c>
      <c r="N234" s="37">
        <f t="shared" si="28"/>
        <v>505.27298130237222</v>
      </c>
      <c r="O234" s="30">
        <f t="shared" si="33"/>
        <v>12544.373451118468</v>
      </c>
      <c r="P234" s="28"/>
      <c r="Q234" s="37">
        <f t="shared" si="29"/>
        <v>5.5596641840473744</v>
      </c>
      <c r="R234" s="37">
        <f t="shared" si="30"/>
        <v>521.84094670138302</v>
      </c>
      <c r="S234" s="37">
        <f t="shared" si="34"/>
        <v>12016.972840233038</v>
      </c>
      <c r="T234" s="37"/>
      <c r="U234" s="37">
        <f t="shared" si="31"/>
        <v>-11.539873900865032</v>
      </c>
      <c r="V234" s="37">
        <f t="shared" si="32"/>
        <v>551.10305586220818</v>
      </c>
      <c r="W234" s="30">
        <f t="shared" si="35"/>
        <v>11465.869784370831</v>
      </c>
    </row>
    <row r="235" spans="2:23">
      <c r="B235" s="33"/>
      <c r="C235" s="78" t="s">
        <v>513</v>
      </c>
      <c r="D235" s="79" t="s">
        <v>440</v>
      </c>
      <c r="E235" s="80">
        <v>13465.409532895061</v>
      </c>
      <c r="F235" s="11">
        <v>1169.9803144296052</v>
      </c>
      <c r="G235" s="11">
        <v>1244.6599089676652</v>
      </c>
      <c r="H235" s="12"/>
      <c r="I235" s="80">
        <v>13449.049131846081</v>
      </c>
      <c r="J235" s="31">
        <v>250.75315678151742</v>
      </c>
      <c r="K235" s="81">
        <v>13198.295975064564</v>
      </c>
      <c r="L235" s="61"/>
      <c r="M235" s="37">
        <f t="shared" si="27"/>
        <v>148.64954264372335</v>
      </c>
      <c r="N235" s="37">
        <f t="shared" si="28"/>
        <v>505.27298130237222</v>
      </c>
      <c r="O235" s="30">
        <f t="shared" si="33"/>
        <v>12544.373451118468</v>
      </c>
      <c r="P235" s="28"/>
      <c r="Q235" s="37">
        <f t="shared" si="29"/>
        <v>5.5596641840473744</v>
      </c>
      <c r="R235" s="37">
        <f t="shared" si="30"/>
        <v>521.84094670138302</v>
      </c>
      <c r="S235" s="37">
        <f t="shared" si="34"/>
        <v>12016.972840233038</v>
      </c>
      <c r="T235" s="37"/>
      <c r="U235" s="37">
        <f t="shared" si="31"/>
        <v>-11.539873900865032</v>
      </c>
      <c r="V235" s="37">
        <f t="shared" si="32"/>
        <v>551.10305586220818</v>
      </c>
      <c r="W235" s="30">
        <f t="shared" si="35"/>
        <v>11465.869784370831</v>
      </c>
    </row>
    <row r="236" spans="2:23">
      <c r="B236" s="33"/>
      <c r="C236" s="78" t="s">
        <v>514</v>
      </c>
      <c r="D236" s="79" t="s">
        <v>446</v>
      </c>
      <c r="E236" s="80">
        <v>13465.409532895061</v>
      </c>
      <c r="F236" s="11">
        <v>1169.9803144296052</v>
      </c>
      <c r="G236" s="11">
        <v>1244.6599089676652</v>
      </c>
      <c r="H236" s="12"/>
      <c r="I236" s="80">
        <v>13449.049131846081</v>
      </c>
      <c r="J236" s="31">
        <v>250.75315678151742</v>
      </c>
      <c r="K236" s="81">
        <v>13198.295975064564</v>
      </c>
      <c r="L236" s="61"/>
      <c r="M236" s="37">
        <f t="shared" si="27"/>
        <v>148.64954264372335</v>
      </c>
      <c r="N236" s="37">
        <f t="shared" si="28"/>
        <v>505.27298130237222</v>
      </c>
      <c r="O236" s="30">
        <f t="shared" si="33"/>
        <v>12544.373451118468</v>
      </c>
      <c r="P236" s="28"/>
      <c r="Q236" s="37">
        <f t="shared" si="29"/>
        <v>5.5596641840473744</v>
      </c>
      <c r="R236" s="37">
        <f t="shared" si="30"/>
        <v>521.84094670138302</v>
      </c>
      <c r="S236" s="37">
        <f t="shared" si="34"/>
        <v>12016.972840233038</v>
      </c>
      <c r="T236" s="37"/>
      <c r="U236" s="37">
        <f t="shared" si="31"/>
        <v>-11.539873900865032</v>
      </c>
      <c r="V236" s="37">
        <f t="shared" si="32"/>
        <v>551.10305586220818</v>
      </c>
      <c r="W236" s="30">
        <f t="shared" si="35"/>
        <v>11465.869784370831</v>
      </c>
    </row>
    <row r="237" spans="2:23">
      <c r="B237" s="33"/>
      <c r="C237" s="78" t="s">
        <v>515</v>
      </c>
      <c r="D237" s="79" t="s">
        <v>458</v>
      </c>
      <c r="E237" s="80">
        <v>13465.409532895061</v>
      </c>
      <c r="F237" s="11">
        <v>1169.9803144296052</v>
      </c>
      <c r="G237" s="11">
        <v>1244.6599089676652</v>
      </c>
      <c r="H237" s="12"/>
      <c r="I237" s="80">
        <v>13449.049131846081</v>
      </c>
      <c r="J237" s="31">
        <v>250.75315678151742</v>
      </c>
      <c r="K237" s="81">
        <v>13198.295975064564</v>
      </c>
      <c r="L237" s="61"/>
      <c r="M237" s="37">
        <f t="shared" si="27"/>
        <v>148.64954264372335</v>
      </c>
      <c r="N237" s="37">
        <f t="shared" si="28"/>
        <v>505.27298130237222</v>
      </c>
      <c r="O237" s="30">
        <f t="shared" si="33"/>
        <v>12544.373451118468</v>
      </c>
      <c r="P237" s="28"/>
      <c r="Q237" s="37">
        <f t="shared" si="29"/>
        <v>5.5596641840473744</v>
      </c>
      <c r="R237" s="37">
        <f t="shared" si="30"/>
        <v>521.84094670138302</v>
      </c>
      <c r="S237" s="37">
        <f t="shared" si="34"/>
        <v>12016.972840233038</v>
      </c>
      <c r="T237" s="37"/>
      <c r="U237" s="37">
        <f t="shared" si="31"/>
        <v>-11.539873900865032</v>
      </c>
      <c r="V237" s="37">
        <f t="shared" si="32"/>
        <v>551.10305586220818</v>
      </c>
      <c r="W237" s="30">
        <f t="shared" si="35"/>
        <v>11465.869784370831</v>
      </c>
    </row>
    <row r="238" spans="2:23">
      <c r="B238" s="33"/>
      <c r="C238" s="78" t="s">
        <v>516</v>
      </c>
      <c r="D238" s="79" t="s">
        <v>464</v>
      </c>
      <c r="E238" s="80">
        <v>13465.409532895061</v>
      </c>
      <c r="F238" s="11">
        <v>1169.9803144296052</v>
      </c>
      <c r="G238" s="11">
        <v>1244.6599089676652</v>
      </c>
      <c r="H238" s="12"/>
      <c r="I238" s="80">
        <v>13449.049131846081</v>
      </c>
      <c r="J238" s="31">
        <v>250.75315678151742</v>
      </c>
      <c r="K238" s="81">
        <v>13198.295975064564</v>
      </c>
      <c r="L238" s="61"/>
      <c r="M238" s="37">
        <f t="shared" si="27"/>
        <v>148.64954264372335</v>
      </c>
      <c r="N238" s="37">
        <f t="shared" si="28"/>
        <v>505.27298130237222</v>
      </c>
      <c r="O238" s="30">
        <f t="shared" si="33"/>
        <v>12544.373451118468</v>
      </c>
      <c r="P238" s="28"/>
      <c r="Q238" s="37">
        <f t="shared" si="29"/>
        <v>5.5596641840473744</v>
      </c>
      <c r="R238" s="37">
        <f t="shared" si="30"/>
        <v>521.84094670138302</v>
      </c>
      <c r="S238" s="37">
        <f t="shared" si="34"/>
        <v>12016.972840233038</v>
      </c>
      <c r="T238" s="37"/>
      <c r="U238" s="37">
        <f t="shared" si="31"/>
        <v>-11.539873900865032</v>
      </c>
      <c r="V238" s="37">
        <f t="shared" si="32"/>
        <v>551.10305586220818</v>
      </c>
      <c r="W238" s="30">
        <f t="shared" si="35"/>
        <v>11465.869784370831</v>
      </c>
    </row>
    <row r="239" spans="2:23">
      <c r="B239" s="33"/>
      <c r="C239" s="78" t="s">
        <v>517</v>
      </c>
      <c r="D239" s="79" t="s">
        <v>518</v>
      </c>
      <c r="E239" s="80">
        <v>13465.409532895061</v>
      </c>
      <c r="F239" s="11">
        <v>1169.9803144296052</v>
      </c>
      <c r="G239" s="11">
        <v>1244.6599089676652</v>
      </c>
      <c r="H239" s="12"/>
      <c r="I239" s="80">
        <v>13449.049131846081</v>
      </c>
      <c r="J239" s="31">
        <v>250.75315678151742</v>
      </c>
      <c r="K239" s="81">
        <v>13198.295975064564</v>
      </c>
      <c r="L239" s="61"/>
      <c r="M239" s="37">
        <f t="shared" si="27"/>
        <v>148.64954264372335</v>
      </c>
      <c r="N239" s="37">
        <f t="shared" si="28"/>
        <v>505.27298130237222</v>
      </c>
      <c r="O239" s="30">
        <f t="shared" si="33"/>
        <v>12544.373451118468</v>
      </c>
      <c r="P239" s="28"/>
      <c r="Q239" s="37">
        <f t="shared" si="29"/>
        <v>5.5596641840473744</v>
      </c>
      <c r="R239" s="37">
        <f t="shared" si="30"/>
        <v>521.84094670138302</v>
      </c>
      <c r="S239" s="37">
        <f t="shared" si="34"/>
        <v>12016.972840233038</v>
      </c>
      <c r="T239" s="37"/>
      <c r="U239" s="37">
        <f t="shared" si="31"/>
        <v>-11.539873900865032</v>
      </c>
      <c r="V239" s="37">
        <f t="shared" si="32"/>
        <v>551.10305586220818</v>
      </c>
      <c r="W239" s="30">
        <f t="shared" si="35"/>
        <v>11465.869784370831</v>
      </c>
    </row>
    <row r="240" spans="2:23">
      <c r="B240" s="33"/>
      <c r="C240" s="78" t="s">
        <v>519</v>
      </c>
      <c r="D240" s="79" t="s">
        <v>520</v>
      </c>
      <c r="E240" s="80">
        <v>13465.409532895061</v>
      </c>
      <c r="F240" s="11">
        <v>1169.9803144296052</v>
      </c>
      <c r="G240" s="11">
        <v>1244.6599089676652</v>
      </c>
      <c r="H240" s="12"/>
      <c r="I240" s="80">
        <v>13449.049131846081</v>
      </c>
      <c r="J240" s="31">
        <v>250.75315678151742</v>
      </c>
      <c r="K240" s="81">
        <v>13198.295975064564</v>
      </c>
      <c r="L240" s="61"/>
      <c r="M240" s="37">
        <f t="shared" si="27"/>
        <v>148.64954264372335</v>
      </c>
      <c r="N240" s="37">
        <f t="shared" si="28"/>
        <v>505.27298130237222</v>
      </c>
      <c r="O240" s="30">
        <f t="shared" si="33"/>
        <v>12544.373451118468</v>
      </c>
      <c r="P240" s="28"/>
      <c r="Q240" s="37">
        <f t="shared" si="29"/>
        <v>5.5596641840473744</v>
      </c>
      <c r="R240" s="37">
        <f t="shared" si="30"/>
        <v>521.84094670138302</v>
      </c>
      <c r="S240" s="37">
        <f t="shared" si="34"/>
        <v>12016.972840233038</v>
      </c>
      <c r="T240" s="37"/>
      <c r="U240" s="37">
        <f t="shared" si="31"/>
        <v>-11.539873900865032</v>
      </c>
      <c r="V240" s="37">
        <f t="shared" si="32"/>
        <v>551.10305586220818</v>
      </c>
      <c r="W240" s="30">
        <f t="shared" si="35"/>
        <v>11465.869784370831</v>
      </c>
    </row>
    <row r="241" spans="2:23">
      <c r="B241" s="33"/>
      <c r="C241" s="78" t="s">
        <v>521</v>
      </c>
      <c r="D241" s="79" t="s">
        <v>522</v>
      </c>
      <c r="E241" s="80">
        <v>13465.409532895061</v>
      </c>
      <c r="F241" s="11">
        <v>1169.9803144296052</v>
      </c>
      <c r="G241" s="11">
        <v>1244.6599089676652</v>
      </c>
      <c r="H241" s="12"/>
      <c r="I241" s="80">
        <v>13449.049131846081</v>
      </c>
      <c r="J241" s="31">
        <v>250.75315678151742</v>
      </c>
      <c r="K241" s="81">
        <v>13198.295975064564</v>
      </c>
      <c r="L241" s="61"/>
      <c r="M241" s="37">
        <f t="shared" si="27"/>
        <v>148.64954264372335</v>
      </c>
      <c r="N241" s="37">
        <f t="shared" si="28"/>
        <v>505.27298130237222</v>
      </c>
      <c r="O241" s="30">
        <f t="shared" si="33"/>
        <v>12544.373451118468</v>
      </c>
      <c r="P241" s="28"/>
      <c r="Q241" s="37">
        <f t="shared" si="29"/>
        <v>5.5596641840473744</v>
      </c>
      <c r="R241" s="37">
        <f t="shared" si="30"/>
        <v>521.84094670138302</v>
      </c>
      <c r="S241" s="37">
        <f t="shared" si="34"/>
        <v>12016.972840233038</v>
      </c>
      <c r="T241" s="37"/>
      <c r="U241" s="37">
        <f t="shared" si="31"/>
        <v>-11.539873900865032</v>
      </c>
      <c r="V241" s="37">
        <f t="shared" si="32"/>
        <v>551.10305586220818</v>
      </c>
      <c r="W241" s="30">
        <f t="shared" si="35"/>
        <v>11465.869784370831</v>
      </c>
    </row>
    <row r="242" spans="2:23">
      <c r="B242" s="33"/>
      <c r="C242" s="78" t="s">
        <v>523</v>
      </c>
      <c r="D242" s="79" t="s">
        <v>524</v>
      </c>
      <c r="E242" s="80">
        <v>13465.409532895061</v>
      </c>
      <c r="F242" s="11">
        <v>1169.9803144296052</v>
      </c>
      <c r="G242" s="11">
        <v>1244.6599089676652</v>
      </c>
      <c r="H242" s="12"/>
      <c r="I242" s="80">
        <v>13449.049131846081</v>
      </c>
      <c r="J242" s="31">
        <v>250.75315678151742</v>
      </c>
      <c r="K242" s="81">
        <v>13198.295975064564</v>
      </c>
      <c r="L242" s="61"/>
      <c r="M242" s="37">
        <f t="shared" si="27"/>
        <v>148.64954264372335</v>
      </c>
      <c r="N242" s="37">
        <f t="shared" si="28"/>
        <v>505.27298130237222</v>
      </c>
      <c r="O242" s="30">
        <f t="shared" si="33"/>
        <v>12544.373451118468</v>
      </c>
      <c r="P242" s="28"/>
      <c r="Q242" s="37">
        <f t="shared" si="29"/>
        <v>5.5596641840473744</v>
      </c>
      <c r="R242" s="37">
        <f t="shared" si="30"/>
        <v>521.84094670138302</v>
      </c>
      <c r="S242" s="37">
        <f t="shared" si="34"/>
        <v>12016.972840233038</v>
      </c>
      <c r="T242" s="37"/>
      <c r="U242" s="37">
        <f t="shared" si="31"/>
        <v>-11.539873900865032</v>
      </c>
      <c r="V242" s="37">
        <f t="shared" si="32"/>
        <v>551.10305586220818</v>
      </c>
      <c r="W242" s="30">
        <f t="shared" si="35"/>
        <v>11465.869784370831</v>
      </c>
    </row>
    <row r="243" spans="2:23">
      <c r="B243" s="33"/>
      <c r="C243" s="78" t="s">
        <v>525</v>
      </c>
      <c r="D243" s="79" t="s">
        <v>526</v>
      </c>
      <c r="E243" s="80">
        <v>13465.409532895061</v>
      </c>
      <c r="F243" s="11">
        <v>1169.9803144296052</v>
      </c>
      <c r="G243" s="11">
        <v>1244.6599089676652</v>
      </c>
      <c r="H243" s="12"/>
      <c r="I243" s="80">
        <v>13449.049131846081</v>
      </c>
      <c r="J243" s="31">
        <v>250.75315678151742</v>
      </c>
      <c r="K243" s="81">
        <v>13198.295975064564</v>
      </c>
      <c r="L243" s="61"/>
      <c r="M243" s="37">
        <f t="shared" si="27"/>
        <v>148.64954264372335</v>
      </c>
      <c r="N243" s="37">
        <f t="shared" si="28"/>
        <v>505.27298130237222</v>
      </c>
      <c r="O243" s="30">
        <f t="shared" si="33"/>
        <v>12544.373451118468</v>
      </c>
      <c r="P243" s="28"/>
      <c r="Q243" s="37">
        <f t="shared" si="29"/>
        <v>5.5596641840473744</v>
      </c>
      <c r="R243" s="37">
        <f t="shared" si="30"/>
        <v>521.84094670138302</v>
      </c>
      <c r="S243" s="37">
        <f t="shared" si="34"/>
        <v>12016.972840233038</v>
      </c>
      <c r="T243" s="37"/>
      <c r="U243" s="37">
        <f t="shared" si="31"/>
        <v>-11.539873900865032</v>
      </c>
      <c r="V243" s="37">
        <f t="shared" si="32"/>
        <v>551.10305586220818</v>
      </c>
      <c r="W243" s="30">
        <f t="shared" si="35"/>
        <v>11465.869784370831</v>
      </c>
    </row>
    <row r="244" spans="2:23">
      <c r="B244" s="33"/>
      <c r="C244" s="78" t="s">
        <v>527</v>
      </c>
      <c r="D244" s="79" t="s">
        <v>528</v>
      </c>
      <c r="E244" s="80">
        <v>13465.409532895061</v>
      </c>
      <c r="F244" s="11">
        <v>1169.9803144296052</v>
      </c>
      <c r="G244" s="11">
        <v>1244.6599089676652</v>
      </c>
      <c r="H244" s="12"/>
      <c r="I244" s="80">
        <v>13449.049131846081</v>
      </c>
      <c r="J244" s="31">
        <v>250.75315678151742</v>
      </c>
      <c r="K244" s="81">
        <v>13198.295975064564</v>
      </c>
      <c r="L244" s="61"/>
      <c r="M244" s="37">
        <f t="shared" si="27"/>
        <v>148.64954264372335</v>
      </c>
      <c r="N244" s="37">
        <f t="shared" si="28"/>
        <v>505.27298130237222</v>
      </c>
      <c r="O244" s="30">
        <f t="shared" si="33"/>
        <v>12544.373451118468</v>
      </c>
      <c r="P244" s="28"/>
      <c r="Q244" s="37">
        <f t="shared" si="29"/>
        <v>5.5596641840473744</v>
      </c>
      <c r="R244" s="37">
        <f t="shared" si="30"/>
        <v>521.84094670138302</v>
      </c>
      <c r="S244" s="37">
        <f t="shared" si="34"/>
        <v>12016.972840233038</v>
      </c>
      <c r="T244" s="37"/>
      <c r="U244" s="37">
        <f t="shared" si="31"/>
        <v>-11.539873900865032</v>
      </c>
      <c r="V244" s="37">
        <f t="shared" si="32"/>
        <v>551.10305586220818</v>
      </c>
      <c r="W244" s="30">
        <f t="shared" si="35"/>
        <v>11465.869784370831</v>
      </c>
    </row>
    <row r="245" spans="2:23">
      <c r="B245" s="33"/>
      <c r="C245" s="78" t="s">
        <v>529</v>
      </c>
      <c r="D245" s="83" t="s">
        <v>530</v>
      </c>
      <c r="E245" s="80">
        <v>0</v>
      </c>
      <c r="F245" s="11">
        <v>0</v>
      </c>
      <c r="G245" s="11">
        <v>0</v>
      </c>
      <c r="H245" s="12"/>
      <c r="I245" s="80">
        <v>0</v>
      </c>
      <c r="J245" s="31">
        <v>0</v>
      </c>
      <c r="K245" s="81">
        <v>0</v>
      </c>
      <c r="L245" s="61"/>
      <c r="M245" s="37">
        <f t="shared" si="27"/>
        <v>0</v>
      </c>
      <c r="N245" s="37">
        <f t="shared" si="28"/>
        <v>0</v>
      </c>
      <c r="O245" s="30">
        <f t="shared" si="33"/>
        <v>0</v>
      </c>
      <c r="P245" s="28"/>
      <c r="Q245" s="37">
        <f t="shared" si="29"/>
        <v>0</v>
      </c>
      <c r="R245" s="37">
        <f t="shared" si="30"/>
        <v>0</v>
      </c>
      <c r="S245" s="37">
        <f t="shared" si="34"/>
        <v>0</v>
      </c>
      <c r="T245" s="37"/>
      <c r="U245" s="37">
        <f t="shared" si="31"/>
        <v>0</v>
      </c>
      <c r="V245" s="37">
        <f t="shared" si="32"/>
        <v>0</v>
      </c>
      <c r="W245" s="30">
        <f t="shared" si="35"/>
        <v>0</v>
      </c>
    </row>
    <row r="246" spans="2:23">
      <c r="B246" s="33"/>
      <c r="C246" s="78" t="s">
        <v>531</v>
      </c>
      <c r="D246" s="83" t="s">
        <v>532</v>
      </c>
      <c r="E246" s="80">
        <v>13465.409532895061</v>
      </c>
      <c r="F246" s="11">
        <v>1169.9803144296052</v>
      </c>
      <c r="G246" s="11">
        <v>1244.6599089676652</v>
      </c>
      <c r="H246" s="12"/>
      <c r="I246" s="80">
        <v>13449.049131846081</v>
      </c>
      <c r="J246" s="31">
        <v>250.75315678151742</v>
      </c>
      <c r="K246" s="81">
        <v>13198.295975064564</v>
      </c>
      <c r="L246" s="61"/>
      <c r="M246" s="37">
        <f t="shared" si="27"/>
        <v>148.64954264372335</v>
      </c>
      <c r="N246" s="37">
        <f t="shared" si="28"/>
        <v>505.27298130237222</v>
      </c>
      <c r="O246" s="30">
        <f t="shared" si="33"/>
        <v>12544.373451118468</v>
      </c>
      <c r="P246" s="28"/>
      <c r="Q246" s="37">
        <f t="shared" si="29"/>
        <v>5.5596641840473744</v>
      </c>
      <c r="R246" s="37">
        <f t="shared" si="30"/>
        <v>521.84094670138302</v>
      </c>
      <c r="S246" s="37">
        <f t="shared" si="34"/>
        <v>12016.972840233038</v>
      </c>
      <c r="T246" s="37"/>
      <c r="U246" s="37">
        <f t="shared" si="31"/>
        <v>-11.539873900865032</v>
      </c>
      <c r="V246" s="37">
        <f t="shared" si="32"/>
        <v>551.10305586220818</v>
      </c>
      <c r="W246" s="30">
        <f t="shared" si="35"/>
        <v>11465.869784370831</v>
      </c>
    </row>
    <row r="247" spans="2:23">
      <c r="B247" s="33"/>
      <c r="C247" s="78" t="s">
        <v>533</v>
      </c>
      <c r="D247" s="83" t="s">
        <v>534</v>
      </c>
      <c r="E247" s="80">
        <v>0</v>
      </c>
      <c r="F247" s="11">
        <v>0</v>
      </c>
      <c r="G247" s="11">
        <v>0</v>
      </c>
      <c r="H247" s="12"/>
      <c r="I247" s="80">
        <v>0</v>
      </c>
      <c r="J247" s="31">
        <v>0</v>
      </c>
      <c r="K247" s="81">
        <v>0</v>
      </c>
      <c r="L247" s="61"/>
      <c r="M247" s="37">
        <f t="shared" si="27"/>
        <v>0</v>
      </c>
      <c r="N247" s="37">
        <f t="shared" si="28"/>
        <v>0</v>
      </c>
      <c r="O247" s="30">
        <f t="shared" si="33"/>
        <v>0</v>
      </c>
      <c r="P247" s="28"/>
      <c r="Q247" s="37">
        <f t="shared" si="29"/>
        <v>0</v>
      </c>
      <c r="R247" s="37">
        <f t="shared" si="30"/>
        <v>0</v>
      </c>
      <c r="S247" s="37">
        <f t="shared" si="34"/>
        <v>0</v>
      </c>
      <c r="T247" s="37"/>
      <c r="U247" s="37">
        <f t="shared" si="31"/>
        <v>0</v>
      </c>
      <c r="V247" s="37">
        <f t="shared" si="32"/>
        <v>0</v>
      </c>
      <c r="W247" s="30">
        <f t="shared" si="35"/>
        <v>0</v>
      </c>
    </row>
    <row r="248" spans="2:23">
      <c r="B248" s="33"/>
      <c r="C248" s="78" t="s">
        <v>535</v>
      </c>
      <c r="D248" s="83" t="s">
        <v>536</v>
      </c>
      <c r="E248" s="80">
        <v>0</v>
      </c>
      <c r="F248" s="11">
        <v>0</v>
      </c>
      <c r="G248" s="11">
        <v>0</v>
      </c>
      <c r="H248" s="12"/>
      <c r="I248" s="80">
        <v>0</v>
      </c>
      <c r="J248" s="31">
        <v>0</v>
      </c>
      <c r="K248" s="81">
        <v>0</v>
      </c>
      <c r="L248" s="61"/>
      <c r="M248" s="37">
        <f t="shared" si="27"/>
        <v>0</v>
      </c>
      <c r="N248" s="37">
        <f t="shared" si="28"/>
        <v>0</v>
      </c>
      <c r="O248" s="30">
        <f t="shared" si="33"/>
        <v>0</v>
      </c>
      <c r="P248" s="28"/>
      <c r="Q248" s="37">
        <f t="shared" si="29"/>
        <v>0</v>
      </c>
      <c r="R248" s="37">
        <f t="shared" si="30"/>
        <v>0</v>
      </c>
      <c r="S248" s="37">
        <f t="shared" si="34"/>
        <v>0</v>
      </c>
      <c r="T248" s="37"/>
      <c r="U248" s="37">
        <f t="shared" si="31"/>
        <v>0</v>
      </c>
      <c r="V248" s="37">
        <f t="shared" si="32"/>
        <v>0</v>
      </c>
      <c r="W248" s="30">
        <f t="shared" si="35"/>
        <v>0</v>
      </c>
    </row>
    <row r="249" spans="2:23">
      <c r="B249" s="33"/>
      <c r="C249" s="78" t="s">
        <v>537</v>
      </c>
      <c r="D249" s="83" t="s">
        <v>538</v>
      </c>
      <c r="E249" s="80">
        <v>0</v>
      </c>
      <c r="F249" s="11">
        <v>0</v>
      </c>
      <c r="G249" s="11">
        <v>0</v>
      </c>
      <c r="H249" s="12"/>
      <c r="I249" s="80">
        <v>0</v>
      </c>
      <c r="J249" s="31">
        <v>0</v>
      </c>
      <c r="K249" s="81">
        <v>0</v>
      </c>
      <c r="L249" s="61"/>
      <c r="M249" s="37">
        <f t="shared" si="27"/>
        <v>0</v>
      </c>
      <c r="N249" s="37">
        <f t="shared" si="28"/>
        <v>0</v>
      </c>
      <c r="O249" s="30">
        <f t="shared" si="33"/>
        <v>0</v>
      </c>
      <c r="P249" s="28"/>
      <c r="Q249" s="37">
        <f t="shared" si="29"/>
        <v>0</v>
      </c>
      <c r="R249" s="37">
        <f t="shared" si="30"/>
        <v>0</v>
      </c>
      <c r="S249" s="37">
        <f t="shared" si="34"/>
        <v>0</v>
      </c>
      <c r="T249" s="37"/>
      <c r="U249" s="37">
        <f t="shared" si="31"/>
        <v>0</v>
      </c>
      <c r="V249" s="37">
        <f t="shared" si="32"/>
        <v>0</v>
      </c>
      <c r="W249" s="30">
        <f t="shared" si="35"/>
        <v>0</v>
      </c>
    </row>
    <row r="250" spans="2:23">
      <c r="B250" s="33"/>
      <c r="C250" s="78" t="s">
        <v>539</v>
      </c>
      <c r="D250" s="83" t="s">
        <v>540</v>
      </c>
      <c r="E250" s="80">
        <v>13465.409532895061</v>
      </c>
      <c r="F250" s="11">
        <v>1169.9803144296052</v>
      </c>
      <c r="G250" s="11">
        <v>1244.6599089676652</v>
      </c>
      <c r="H250" s="12"/>
      <c r="I250" s="80">
        <v>13449.049131846081</v>
      </c>
      <c r="J250" s="31">
        <v>250.75315678151742</v>
      </c>
      <c r="K250" s="81">
        <v>13198.295975064564</v>
      </c>
      <c r="L250" s="61"/>
      <c r="M250" s="37">
        <f t="shared" si="27"/>
        <v>148.64954264372335</v>
      </c>
      <c r="N250" s="37">
        <f t="shared" si="28"/>
        <v>505.27298130237222</v>
      </c>
      <c r="O250" s="30">
        <f t="shared" si="33"/>
        <v>12544.373451118468</v>
      </c>
      <c r="P250" s="28"/>
      <c r="Q250" s="37">
        <f t="shared" si="29"/>
        <v>5.5596641840473744</v>
      </c>
      <c r="R250" s="37">
        <f t="shared" si="30"/>
        <v>521.84094670138302</v>
      </c>
      <c r="S250" s="37">
        <f t="shared" si="34"/>
        <v>12016.972840233038</v>
      </c>
      <c r="T250" s="37"/>
      <c r="U250" s="37">
        <f t="shared" si="31"/>
        <v>-11.539873900865032</v>
      </c>
      <c r="V250" s="37">
        <f t="shared" si="32"/>
        <v>551.10305586220818</v>
      </c>
      <c r="W250" s="30">
        <f t="shared" si="35"/>
        <v>11465.869784370831</v>
      </c>
    </row>
    <row r="251" spans="2:23">
      <c r="B251" s="33"/>
      <c r="C251" s="78" t="s">
        <v>541</v>
      </c>
      <c r="D251" s="83" t="s">
        <v>542</v>
      </c>
      <c r="E251" s="80">
        <v>13465.409532895061</v>
      </c>
      <c r="F251" s="11">
        <v>1169.9803144296052</v>
      </c>
      <c r="G251" s="11">
        <v>1244.6599089676652</v>
      </c>
      <c r="H251" s="12"/>
      <c r="I251" s="80">
        <v>13449.049131846081</v>
      </c>
      <c r="J251" s="31">
        <v>250.75315678151742</v>
      </c>
      <c r="K251" s="81">
        <v>13198.295975064564</v>
      </c>
      <c r="L251" s="61"/>
      <c r="M251" s="37">
        <f t="shared" si="27"/>
        <v>148.64954264372335</v>
      </c>
      <c r="N251" s="37">
        <f t="shared" si="28"/>
        <v>505.27298130237222</v>
      </c>
      <c r="O251" s="30">
        <f t="shared" si="33"/>
        <v>12544.373451118468</v>
      </c>
      <c r="P251" s="28"/>
      <c r="Q251" s="37">
        <f t="shared" si="29"/>
        <v>5.5596641840473744</v>
      </c>
      <c r="R251" s="37">
        <f t="shared" si="30"/>
        <v>521.84094670138302</v>
      </c>
      <c r="S251" s="37">
        <f t="shared" si="34"/>
        <v>12016.972840233038</v>
      </c>
      <c r="T251" s="37"/>
      <c r="U251" s="37">
        <f t="shared" si="31"/>
        <v>-11.539873900865032</v>
      </c>
      <c r="V251" s="37">
        <f t="shared" si="32"/>
        <v>551.10305586220818</v>
      </c>
      <c r="W251" s="30">
        <f t="shared" si="35"/>
        <v>11465.869784370831</v>
      </c>
    </row>
    <row r="252" spans="2:23">
      <c r="B252" s="33"/>
      <c r="C252" s="78" t="s">
        <v>543</v>
      </c>
      <c r="D252" s="83" t="s">
        <v>544</v>
      </c>
      <c r="E252" s="80">
        <v>0</v>
      </c>
      <c r="F252" s="11">
        <v>0</v>
      </c>
      <c r="G252" s="11">
        <v>0</v>
      </c>
      <c r="H252" s="12"/>
      <c r="I252" s="80">
        <v>0</v>
      </c>
      <c r="J252" s="31">
        <v>0</v>
      </c>
      <c r="K252" s="81">
        <v>0</v>
      </c>
      <c r="L252" s="61"/>
      <c r="M252" s="37">
        <f t="shared" si="27"/>
        <v>0</v>
      </c>
      <c r="N252" s="37">
        <f t="shared" si="28"/>
        <v>0</v>
      </c>
      <c r="O252" s="30">
        <f t="shared" si="33"/>
        <v>0</v>
      </c>
      <c r="P252" s="28"/>
      <c r="Q252" s="37">
        <f t="shared" si="29"/>
        <v>0</v>
      </c>
      <c r="R252" s="37">
        <f t="shared" si="30"/>
        <v>0</v>
      </c>
      <c r="S252" s="37">
        <f t="shared" si="34"/>
        <v>0</v>
      </c>
      <c r="T252" s="37"/>
      <c r="U252" s="37">
        <f t="shared" si="31"/>
        <v>0</v>
      </c>
      <c r="V252" s="37">
        <f t="shared" si="32"/>
        <v>0</v>
      </c>
      <c r="W252" s="30">
        <f t="shared" si="35"/>
        <v>0</v>
      </c>
    </row>
    <row r="253" spans="2:23">
      <c r="B253" s="33"/>
      <c r="C253" s="78" t="s">
        <v>545</v>
      </c>
      <c r="D253" s="83" t="s">
        <v>546</v>
      </c>
      <c r="E253" s="80">
        <v>0</v>
      </c>
      <c r="F253" s="11">
        <v>0</v>
      </c>
      <c r="G253" s="11">
        <v>0</v>
      </c>
      <c r="H253" s="12"/>
      <c r="I253" s="80">
        <v>0</v>
      </c>
      <c r="J253" s="31">
        <v>0</v>
      </c>
      <c r="K253" s="81">
        <v>0</v>
      </c>
      <c r="L253" s="61"/>
      <c r="M253" s="37">
        <f t="shared" si="27"/>
        <v>0</v>
      </c>
      <c r="N253" s="37">
        <f t="shared" si="28"/>
        <v>0</v>
      </c>
      <c r="O253" s="30">
        <f t="shared" si="33"/>
        <v>0</v>
      </c>
      <c r="P253" s="28"/>
      <c r="Q253" s="37">
        <f t="shared" si="29"/>
        <v>0</v>
      </c>
      <c r="R253" s="37">
        <f t="shared" si="30"/>
        <v>0</v>
      </c>
      <c r="S253" s="37">
        <f t="shared" si="34"/>
        <v>0</v>
      </c>
      <c r="T253" s="37"/>
      <c r="U253" s="37">
        <f t="shared" si="31"/>
        <v>0</v>
      </c>
      <c r="V253" s="37">
        <f t="shared" si="32"/>
        <v>0</v>
      </c>
      <c r="W253" s="30">
        <f t="shared" si="35"/>
        <v>0</v>
      </c>
    </row>
    <row r="254" spans="2:23">
      <c r="B254" s="33"/>
      <c r="C254" s="78" t="s">
        <v>547</v>
      </c>
      <c r="D254" s="83" t="s">
        <v>548</v>
      </c>
      <c r="E254" s="80">
        <v>13465.409532895061</v>
      </c>
      <c r="F254" s="11">
        <v>1169.9803144296052</v>
      </c>
      <c r="G254" s="11">
        <v>1244.6599089676652</v>
      </c>
      <c r="H254" s="12"/>
      <c r="I254" s="80">
        <v>13449.049131846081</v>
      </c>
      <c r="J254" s="31">
        <v>250.75315678151742</v>
      </c>
      <c r="K254" s="81">
        <v>13198.295975064564</v>
      </c>
      <c r="L254" s="61"/>
      <c r="M254" s="37">
        <f t="shared" si="27"/>
        <v>148.64954264372335</v>
      </c>
      <c r="N254" s="37">
        <f t="shared" si="28"/>
        <v>505.27298130237222</v>
      </c>
      <c r="O254" s="30">
        <f t="shared" si="33"/>
        <v>12544.373451118468</v>
      </c>
      <c r="P254" s="28"/>
      <c r="Q254" s="37">
        <f t="shared" si="29"/>
        <v>5.5596641840473744</v>
      </c>
      <c r="R254" s="37">
        <f t="shared" si="30"/>
        <v>521.84094670138302</v>
      </c>
      <c r="S254" s="37">
        <f t="shared" si="34"/>
        <v>12016.972840233038</v>
      </c>
      <c r="T254" s="37"/>
      <c r="U254" s="37">
        <f t="shared" si="31"/>
        <v>-11.539873900865032</v>
      </c>
      <c r="V254" s="37">
        <f t="shared" si="32"/>
        <v>551.10305586220818</v>
      </c>
      <c r="W254" s="30">
        <f t="shared" si="35"/>
        <v>11465.869784370831</v>
      </c>
    </row>
    <row r="255" spans="2:23">
      <c r="B255" s="33"/>
      <c r="C255" s="78" t="s">
        <v>549</v>
      </c>
      <c r="D255" s="83" t="s">
        <v>550</v>
      </c>
      <c r="E255" s="80">
        <v>13465.409532895061</v>
      </c>
      <c r="F255" s="11">
        <v>1169.9803144296052</v>
      </c>
      <c r="G255" s="11">
        <v>1244.6599089676652</v>
      </c>
      <c r="H255" s="12"/>
      <c r="I255" s="80">
        <v>13449.049131846081</v>
      </c>
      <c r="J255" s="31">
        <v>250.75315678151742</v>
      </c>
      <c r="K255" s="81">
        <v>13198.295975064564</v>
      </c>
      <c r="L255" s="61"/>
      <c r="M255" s="37">
        <f t="shared" si="27"/>
        <v>148.64954264372335</v>
      </c>
      <c r="N255" s="37">
        <f t="shared" si="28"/>
        <v>505.27298130237222</v>
      </c>
      <c r="O255" s="30">
        <f t="shared" si="33"/>
        <v>12544.373451118468</v>
      </c>
      <c r="P255" s="28"/>
      <c r="Q255" s="37">
        <f t="shared" si="29"/>
        <v>5.5596641840473744</v>
      </c>
      <c r="R255" s="37">
        <f t="shared" si="30"/>
        <v>521.84094670138302</v>
      </c>
      <c r="S255" s="37">
        <f t="shared" si="34"/>
        <v>12016.972840233038</v>
      </c>
      <c r="T255" s="37"/>
      <c r="U255" s="37">
        <f t="shared" si="31"/>
        <v>-11.539873900865032</v>
      </c>
      <c r="V255" s="37">
        <f t="shared" si="32"/>
        <v>551.10305586220818</v>
      </c>
      <c r="W255" s="30">
        <f t="shared" si="35"/>
        <v>11465.869784370831</v>
      </c>
    </row>
    <row r="256" spans="2:23">
      <c r="B256" s="33"/>
      <c r="C256" s="78" t="s">
        <v>551</v>
      </c>
      <c r="D256" s="83" t="s">
        <v>552</v>
      </c>
      <c r="E256" s="80">
        <v>0</v>
      </c>
      <c r="F256" s="11">
        <v>0</v>
      </c>
      <c r="G256" s="11">
        <v>0</v>
      </c>
      <c r="H256" s="12"/>
      <c r="I256" s="80">
        <v>0</v>
      </c>
      <c r="J256" s="31">
        <v>0</v>
      </c>
      <c r="K256" s="81">
        <v>0</v>
      </c>
      <c r="L256" s="61"/>
      <c r="M256" s="37">
        <f t="shared" si="27"/>
        <v>0</v>
      </c>
      <c r="N256" s="37">
        <f t="shared" si="28"/>
        <v>0</v>
      </c>
      <c r="O256" s="30">
        <f t="shared" si="33"/>
        <v>0</v>
      </c>
      <c r="P256" s="28"/>
      <c r="Q256" s="37">
        <f t="shared" si="29"/>
        <v>0</v>
      </c>
      <c r="R256" s="37">
        <f t="shared" si="30"/>
        <v>0</v>
      </c>
      <c r="S256" s="37">
        <f t="shared" si="34"/>
        <v>0</v>
      </c>
      <c r="T256" s="37"/>
      <c r="U256" s="37">
        <f t="shared" si="31"/>
        <v>0</v>
      </c>
      <c r="V256" s="37">
        <f t="shared" si="32"/>
        <v>0</v>
      </c>
      <c r="W256" s="30">
        <f t="shared" si="35"/>
        <v>0</v>
      </c>
    </row>
    <row r="257" spans="2:23">
      <c r="B257" s="33"/>
      <c r="C257" s="78" t="s">
        <v>553</v>
      </c>
      <c r="D257" s="83" t="s">
        <v>554</v>
      </c>
      <c r="E257" s="80">
        <v>13465.409532895061</v>
      </c>
      <c r="F257" s="11">
        <v>1169.9803144296052</v>
      </c>
      <c r="G257" s="11">
        <v>1244.6599089676652</v>
      </c>
      <c r="H257" s="12"/>
      <c r="I257" s="80">
        <v>13449.049131846081</v>
      </c>
      <c r="J257" s="31">
        <v>250.75315678151742</v>
      </c>
      <c r="K257" s="81">
        <v>13198.295975064564</v>
      </c>
      <c r="L257" s="61"/>
      <c r="M257" s="37">
        <f t="shared" si="27"/>
        <v>148.64954264372335</v>
      </c>
      <c r="N257" s="37">
        <f t="shared" si="28"/>
        <v>505.27298130237222</v>
      </c>
      <c r="O257" s="30">
        <f t="shared" si="33"/>
        <v>12544.373451118468</v>
      </c>
      <c r="P257" s="28"/>
      <c r="Q257" s="37">
        <f t="shared" si="29"/>
        <v>5.5596641840473744</v>
      </c>
      <c r="R257" s="37">
        <f t="shared" si="30"/>
        <v>521.84094670138302</v>
      </c>
      <c r="S257" s="37">
        <f t="shared" si="34"/>
        <v>12016.972840233038</v>
      </c>
      <c r="T257" s="37"/>
      <c r="U257" s="37">
        <f t="shared" si="31"/>
        <v>-11.539873900865032</v>
      </c>
      <c r="V257" s="37">
        <f t="shared" si="32"/>
        <v>551.10305586220818</v>
      </c>
      <c r="W257" s="30">
        <f t="shared" si="35"/>
        <v>11465.869784370831</v>
      </c>
    </row>
    <row r="258" spans="2:23">
      <c r="B258" s="33"/>
      <c r="C258" s="78" t="s">
        <v>555</v>
      </c>
      <c r="D258" s="83" t="s">
        <v>556</v>
      </c>
      <c r="E258" s="80">
        <v>13465.409532895061</v>
      </c>
      <c r="F258" s="11">
        <v>1169.9803144296052</v>
      </c>
      <c r="G258" s="11">
        <v>1244.6599089676652</v>
      </c>
      <c r="H258" s="12"/>
      <c r="I258" s="80">
        <v>13449.049131846081</v>
      </c>
      <c r="J258" s="31">
        <v>250.75315678151742</v>
      </c>
      <c r="K258" s="81">
        <v>13198.295975064564</v>
      </c>
      <c r="L258" s="61"/>
      <c r="M258" s="37">
        <f t="shared" si="27"/>
        <v>148.64954264372335</v>
      </c>
      <c r="N258" s="37">
        <f t="shared" si="28"/>
        <v>505.27298130237222</v>
      </c>
      <c r="O258" s="30">
        <f t="shared" si="33"/>
        <v>12544.373451118468</v>
      </c>
      <c r="P258" s="28"/>
      <c r="Q258" s="37">
        <f t="shared" si="29"/>
        <v>5.5596641840473744</v>
      </c>
      <c r="R258" s="37">
        <f t="shared" si="30"/>
        <v>521.84094670138302</v>
      </c>
      <c r="S258" s="37">
        <f t="shared" si="34"/>
        <v>12016.972840233038</v>
      </c>
      <c r="T258" s="37"/>
      <c r="U258" s="37">
        <f t="shared" si="31"/>
        <v>-11.539873900865032</v>
      </c>
      <c r="V258" s="37">
        <f t="shared" si="32"/>
        <v>551.10305586220818</v>
      </c>
      <c r="W258" s="30">
        <f t="shared" si="35"/>
        <v>11465.869784370831</v>
      </c>
    </row>
    <row r="259" spans="2:23">
      <c r="B259" s="33"/>
      <c r="C259" s="78" t="s">
        <v>557</v>
      </c>
      <c r="D259" s="83" t="s">
        <v>558</v>
      </c>
      <c r="E259" s="80">
        <v>13465.409532895061</v>
      </c>
      <c r="F259" s="11">
        <v>1169.9803144296052</v>
      </c>
      <c r="G259" s="11">
        <v>1244.6599089676652</v>
      </c>
      <c r="H259" s="12"/>
      <c r="I259" s="80">
        <v>13449.049131846081</v>
      </c>
      <c r="J259" s="31">
        <v>250.75315678151742</v>
      </c>
      <c r="K259" s="81">
        <v>13198.295975064564</v>
      </c>
      <c r="L259" s="61"/>
      <c r="M259" s="37">
        <f t="shared" si="27"/>
        <v>148.64954264372335</v>
      </c>
      <c r="N259" s="37">
        <f t="shared" si="28"/>
        <v>505.27298130237222</v>
      </c>
      <c r="O259" s="30">
        <f t="shared" si="33"/>
        <v>12544.373451118468</v>
      </c>
      <c r="P259" s="28"/>
      <c r="Q259" s="37">
        <f t="shared" si="29"/>
        <v>5.5596641840473744</v>
      </c>
      <c r="R259" s="37">
        <f t="shared" si="30"/>
        <v>521.84094670138302</v>
      </c>
      <c r="S259" s="37">
        <f t="shared" si="34"/>
        <v>12016.972840233038</v>
      </c>
      <c r="T259" s="37"/>
      <c r="U259" s="37">
        <f t="shared" si="31"/>
        <v>-11.539873900865032</v>
      </c>
      <c r="V259" s="37">
        <f t="shared" si="32"/>
        <v>551.10305586220818</v>
      </c>
      <c r="W259" s="30">
        <f t="shared" si="35"/>
        <v>11465.869784370831</v>
      </c>
    </row>
    <row r="260" spans="2:23">
      <c r="B260" s="33"/>
      <c r="C260" s="78" t="s">
        <v>559</v>
      </c>
      <c r="D260" s="83" t="s">
        <v>560</v>
      </c>
      <c r="E260" s="80">
        <v>0</v>
      </c>
      <c r="F260" s="11">
        <v>0</v>
      </c>
      <c r="G260" s="11">
        <v>0</v>
      </c>
      <c r="H260" s="12"/>
      <c r="I260" s="80">
        <v>0</v>
      </c>
      <c r="J260" s="31">
        <v>0</v>
      </c>
      <c r="K260" s="81">
        <v>0</v>
      </c>
      <c r="L260" s="61"/>
      <c r="M260" s="37">
        <f t="shared" si="27"/>
        <v>0</v>
      </c>
      <c r="N260" s="37">
        <f t="shared" si="28"/>
        <v>0</v>
      </c>
      <c r="O260" s="30">
        <f t="shared" si="33"/>
        <v>0</v>
      </c>
      <c r="P260" s="28"/>
      <c r="Q260" s="37">
        <f t="shared" si="29"/>
        <v>0</v>
      </c>
      <c r="R260" s="37">
        <f t="shared" si="30"/>
        <v>0</v>
      </c>
      <c r="S260" s="37">
        <f t="shared" si="34"/>
        <v>0</v>
      </c>
      <c r="T260" s="37"/>
      <c r="U260" s="37">
        <f t="shared" si="31"/>
        <v>0</v>
      </c>
      <c r="V260" s="37">
        <f t="shared" si="32"/>
        <v>0</v>
      </c>
      <c r="W260" s="30">
        <f t="shared" si="35"/>
        <v>0</v>
      </c>
    </row>
    <row r="261" spans="2:23">
      <c r="B261" s="33"/>
      <c r="C261" s="78" t="s">
        <v>561</v>
      </c>
      <c r="D261" s="79" t="s">
        <v>562</v>
      </c>
      <c r="E261" s="80">
        <v>13465.409532895061</v>
      </c>
      <c r="F261" s="11">
        <v>1169.9803144296052</v>
      </c>
      <c r="G261" s="11">
        <v>1244.6599089676652</v>
      </c>
      <c r="H261" s="12"/>
      <c r="I261" s="80">
        <v>13449.049131846081</v>
      </c>
      <c r="J261" s="31">
        <v>250.75315678151742</v>
      </c>
      <c r="K261" s="81">
        <v>13198.295975064564</v>
      </c>
      <c r="L261" s="61"/>
      <c r="M261" s="37">
        <f t="shared" si="27"/>
        <v>148.64954264372335</v>
      </c>
      <c r="N261" s="37">
        <f t="shared" si="28"/>
        <v>505.27298130237222</v>
      </c>
      <c r="O261" s="30">
        <f t="shared" si="33"/>
        <v>12544.373451118468</v>
      </c>
      <c r="P261" s="28"/>
      <c r="Q261" s="37">
        <f t="shared" si="29"/>
        <v>5.5596641840473744</v>
      </c>
      <c r="R261" s="37">
        <f t="shared" si="30"/>
        <v>521.84094670138302</v>
      </c>
      <c r="S261" s="37">
        <f t="shared" si="34"/>
        <v>12016.972840233038</v>
      </c>
      <c r="T261" s="37"/>
      <c r="U261" s="37">
        <f t="shared" si="31"/>
        <v>-11.539873900865032</v>
      </c>
      <c r="V261" s="37">
        <f t="shared" si="32"/>
        <v>551.10305586220818</v>
      </c>
      <c r="W261" s="30">
        <f t="shared" si="35"/>
        <v>11465.869784370831</v>
      </c>
    </row>
    <row r="262" spans="2:23">
      <c r="B262" s="33"/>
      <c r="C262" s="78" t="s">
        <v>563</v>
      </c>
      <c r="D262" s="79" t="s">
        <v>564</v>
      </c>
      <c r="E262" s="80">
        <v>13465.409532895061</v>
      </c>
      <c r="F262" s="11">
        <v>1169.9803144296052</v>
      </c>
      <c r="G262" s="11">
        <v>1244.6599089676652</v>
      </c>
      <c r="H262" s="12"/>
      <c r="I262" s="80">
        <v>13449.049131846081</v>
      </c>
      <c r="J262" s="31">
        <v>250.75315678151742</v>
      </c>
      <c r="K262" s="81">
        <v>13198.295975064564</v>
      </c>
      <c r="L262" s="61"/>
      <c r="M262" s="37">
        <f t="shared" si="27"/>
        <v>148.64954264372335</v>
      </c>
      <c r="N262" s="37">
        <f t="shared" si="28"/>
        <v>505.27298130237222</v>
      </c>
      <c r="O262" s="30">
        <f t="shared" si="33"/>
        <v>12544.373451118468</v>
      </c>
      <c r="P262" s="28"/>
      <c r="Q262" s="37">
        <f t="shared" si="29"/>
        <v>5.5596641840473744</v>
      </c>
      <c r="R262" s="37">
        <f t="shared" si="30"/>
        <v>521.84094670138302</v>
      </c>
      <c r="S262" s="37">
        <f t="shared" si="34"/>
        <v>12016.972840233038</v>
      </c>
      <c r="T262" s="37"/>
      <c r="U262" s="37">
        <f t="shared" si="31"/>
        <v>-11.539873900865032</v>
      </c>
      <c r="V262" s="37">
        <f t="shared" si="32"/>
        <v>551.10305586220818</v>
      </c>
      <c r="W262" s="30">
        <f t="shared" si="35"/>
        <v>11465.869784370831</v>
      </c>
    </row>
    <row r="263" spans="2:23">
      <c r="B263" s="33"/>
      <c r="C263" s="78" t="s">
        <v>565</v>
      </c>
      <c r="D263" s="79" t="s">
        <v>566</v>
      </c>
      <c r="E263" s="80">
        <v>13465.409532895061</v>
      </c>
      <c r="F263" s="11">
        <v>1169.9803144296052</v>
      </c>
      <c r="G263" s="11">
        <v>1244.6599089676652</v>
      </c>
      <c r="H263" s="12"/>
      <c r="I263" s="80">
        <v>13449.049131846081</v>
      </c>
      <c r="J263" s="31">
        <v>250.75315678151742</v>
      </c>
      <c r="K263" s="81">
        <v>13198.295975064564</v>
      </c>
      <c r="L263" s="61"/>
      <c r="M263" s="37">
        <f t="shared" si="27"/>
        <v>148.64954264372335</v>
      </c>
      <c r="N263" s="37">
        <f t="shared" si="28"/>
        <v>505.27298130237222</v>
      </c>
      <c r="O263" s="30">
        <f t="shared" si="33"/>
        <v>12544.373451118468</v>
      </c>
      <c r="P263" s="28"/>
      <c r="Q263" s="37">
        <f t="shared" si="29"/>
        <v>5.5596641840473744</v>
      </c>
      <c r="R263" s="37">
        <f t="shared" si="30"/>
        <v>521.84094670138302</v>
      </c>
      <c r="S263" s="37">
        <f t="shared" si="34"/>
        <v>12016.972840233038</v>
      </c>
      <c r="T263" s="37"/>
      <c r="U263" s="37">
        <f t="shared" si="31"/>
        <v>-11.539873900865032</v>
      </c>
      <c r="V263" s="37">
        <f t="shared" si="32"/>
        <v>551.10305586220818</v>
      </c>
      <c r="W263" s="30">
        <f t="shared" si="35"/>
        <v>11465.869784370831</v>
      </c>
    </row>
    <row r="264" spans="2:23">
      <c r="B264" s="84" t="s">
        <v>567</v>
      </c>
      <c r="C264" s="78" t="s">
        <v>568</v>
      </c>
      <c r="D264" s="79" t="s">
        <v>230</v>
      </c>
      <c r="E264" s="80">
        <v>10875.90769964601</v>
      </c>
      <c r="F264" s="11">
        <v>944.98949902180175</v>
      </c>
      <c r="G264" s="11">
        <v>1005.3079776827678</v>
      </c>
      <c r="H264" s="12"/>
      <c r="I264" s="80">
        <v>10862.693529567985</v>
      </c>
      <c r="J264" s="31">
        <v>202.53139586199478</v>
      </c>
      <c r="K264" s="81">
        <v>10660.16213370599</v>
      </c>
      <c r="L264" s="61"/>
      <c r="M264" s="37">
        <f t="shared" ref="M264:M327" si="36">(K264-L264)/(K$1018-L$1018)*M$1018</f>
        <v>120.06309213531496</v>
      </c>
      <c r="N264" s="37">
        <f t="shared" ref="N264:N327" si="37">M264/M$1018*N$1018</f>
        <v>408.1051002826851</v>
      </c>
      <c r="O264" s="30">
        <f t="shared" si="33"/>
        <v>10131.99394128799</v>
      </c>
      <c r="P264" s="28"/>
      <c r="Q264" s="37">
        <f t="shared" ref="Q264:Q327" si="38">(O264-P264)/(O$1018-P$1018)*Q$1018</f>
        <v>4.4904979948074928</v>
      </c>
      <c r="R264" s="37">
        <f t="shared" ref="R264:R327" si="39">Q264/Q$1018*R$1018</f>
        <v>421.48691848957844</v>
      </c>
      <c r="S264" s="37">
        <f t="shared" si="34"/>
        <v>9706.0165248036046</v>
      </c>
      <c r="T264" s="37"/>
      <c r="U264" s="37">
        <f t="shared" ref="U264:U327" si="40">(S264-T264)/(S$1018-T$1018)*U$1018</f>
        <v>-9.3206673814679082</v>
      </c>
      <c r="V264" s="37">
        <f t="shared" ref="V264:V327" si="41">R264/R$1018*V$1018</f>
        <v>445.12169896562955</v>
      </c>
      <c r="W264" s="30">
        <f t="shared" si="35"/>
        <v>9260.8948258379751</v>
      </c>
    </row>
    <row r="265" spans="2:23">
      <c r="B265" s="33"/>
      <c r="C265" s="78" t="s">
        <v>569</v>
      </c>
      <c r="D265" s="79" t="s">
        <v>236</v>
      </c>
      <c r="E265" s="80">
        <v>10875.90769964601</v>
      </c>
      <c r="F265" s="11">
        <v>944.98949902180175</v>
      </c>
      <c r="G265" s="11">
        <v>1005.3079776827678</v>
      </c>
      <c r="H265" s="12"/>
      <c r="I265" s="80">
        <v>10862.693529567985</v>
      </c>
      <c r="J265" s="31">
        <v>202.53139586199478</v>
      </c>
      <c r="K265" s="81">
        <v>10660.16213370599</v>
      </c>
      <c r="L265" s="61"/>
      <c r="M265" s="37">
        <f t="shared" si="36"/>
        <v>120.06309213531496</v>
      </c>
      <c r="N265" s="37">
        <f t="shared" si="37"/>
        <v>408.1051002826851</v>
      </c>
      <c r="O265" s="30">
        <f t="shared" ref="O265:O328" si="42">K265-L265-M265-N265</f>
        <v>10131.99394128799</v>
      </c>
      <c r="P265" s="28"/>
      <c r="Q265" s="37">
        <f t="shared" si="38"/>
        <v>4.4904979948074928</v>
      </c>
      <c r="R265" s="37">
        <f t="shared" si="39"/>
        <v>421.48691848957844</v>
      </c>
      <c r="S265" s="37">
        <f t="shared" ref="S265:S328" si="43">O265-P265-Q265-R265</f>
        <v>9706.0165248036046</v>
      </c>
      <c r="T265" s="37"/>
      <c r="U265" s="37">
        <f t="shared" si="40"/>
        <v>-9.3206673814679082</v>
      </c>
      <c r="V265" s="37">
        <f t="shared" si="41"/>
        <v>445.12169896562955</v>
      </c>
      <c r="W265" s="30">
        <f t="shared" ref="W265:W328" si="44">O265-P265-Q265-R265-V265</f>
        <v>9260.8948258379751</v>
      </c>
    </row>
    <row r="266" spans="2:23">
      <c r="B266" s="33"/>
      <c r="C266" s="78" t="s">
        <v>570</v>
      </c>
      <c r="D266" s="79" t="s">
        <v>242</v>
      </c>
      <c r="E266" s="80">
        <v>10875.90769964601</v>
      </c>
      <c r="F266" s="11">
        <v>944.98949902180175</v>
      </c>
      <c r="G266" s="11">
        <v>1005.3079776827678</v>
      </c>
      <c r="H266" s="12"/>
      <c r="I266" s="80">
        <v>10862.693529567985</v>
      </c>
      <c r="J266" s="31">
        <v>202.53139586199478</v>
      </c>
      <c r="K266" s="81">
        <v>10660.16213370599</v>
      </c>
      <c r="L266" s="61"/>
      <c r="M266" s="37">
        <f t="shared" si="36"/>
        <v>120.06309213531496</v>
      </c>
      <c r="N266" s="37">
        <f t="shared" si="37"/>
        <v>408.1051002826851</v>
      </c>
      <c r="O266" s="30">
        <f t="shared" si="42"/>
        <v>10131.99394128799</v>
      </c>
      <c r="P266" s="28"/>
      <c r="Q266" s="37">
        <f t="shared" si="38"/>
        <v>4.4904979948074928</v>
      </c>
      <c r="R266" s="37">
        <f t="shared" si="39"/>
        <v>421.48691848957844</v>
      </c>
      <c r="S266" s="37">
        <f t="shared" si="43"/>
        <v>9706.0165248036046</v>
      </c>
      <c r="T266" s="37"/>
      <c r="U266" s="37">
        <f t="shared" si="40"/>
        <v>-9.3206673814679082</v>
      </c>
      <c r="V266" s="37">
        <f t="shared" si="41"/>
        <v>445.12169896562955</v>
      </c>
      <c r="W266" s="30">
        <f t="shared" si="44"/>
        <v>9260.8948258379751</v>
      </c>
    </row>
    <row r="267" spans="2:23">
      <c r="B267" s="33"/>
      <c r="C267" s="78" t="s">
        <v>571</v>
      </c>
      <c r="D267" s="79" t="s">
        <v>260</v>
      </c>
      <c r="E267" s="80">
        <v>10875.90769964601</v>
      </c>
      <c r="F267" s="11">
        <v>944.98949902180175</v>
      </c>
      <c r="G267" s="11">
        <v>1005.3079776827678</v>
      </c>
      <c r="H267" s="12"/>
      <c r="I267" s="80">
        <v>10862.693529567985</v>
      </c>
      <c r="J267" s="31">
        <v>202.53139586199478</v>
      </c>
      <c r="K267" s="81">
        <v>10660.16213370599</v>
      </c>
      <c r="L267" s="61"/>
      <c r="M267" s="37">
        <f t="shared" si="36"/>
        <v>120.06309213531496</v>
      </c>
      <c r="N267" s="37">
        <f t="shared" si="37"/>
        <v>408.1051002826851</v>
      </c>
      <c r="O267" s="30">
        <f t="shared" si="42"/>
        <v>10131.99394128799</v>
      </c>
      <c r="P267" s="28"/>
      <c r="Q267" s="37">
        <f t="shared" si="38"/>
        <v>4.4904979948074928</v>
      </c>
      <c r="R267" s="37">
        <f t="shared" si="39"/>
        <v>421.48691848957844</v>
      </c>
      <c r="S267" s="37">
        <f t="shared" si="43"/>
        <v>9706.0165248036046</v>
      </c>
      <c r="T267" s="37"/>
      <c r="U267" s="37">
        <f t="shared" si="40"/>
        <v>-9.3206673814679082</v>
      </c>
      <c r="V267" s="37">
        <f t="shared" si="41"/>
        <v>445.12169896562955</v>
      </c>
      <c r="W267" s="30">
        <f t="shared" si="44"/>
        <v>9260.8948258379751</v>
      </c>
    </row>
    <row r="268" spans="2:23">
      <c r="B268" s="33"/>
      <c r="C268" s="78" t="s">
        <v>572</v>
      </c>
      <c r="D268" s="79" t="s">
        <v>302</v>
      </c>
      <c r="E268" s="80">
        <v>10875.90769964601</v>
      </c>
      <c r="F268" s="11">
        <v>944.98949902180175</v>
      </c>
      <c r="G268" s="11">
        <v>1005.3079776827678</v>
      </c>
      <c r="H268" s="12"/>
      <c r="I268" s="80">
        <v>10862.693529567985</v>
      </c>
      <c r="J268" s="31">
        <v>202.53139586199478</v>
      </c>
      <c r="K268" s="81">
        <v>10660.16213370599</v>
      </c>
      <c r="L268" s="61"/>
      <c r="M268" s="37">
        <f t="shared" si="36"/>
        <v>120.06309213531496</v>
      </c>
      <c r="N268" s="37">
        <f t="shared" si="37"/>
        <v>408.1051002826851</v>
      </c>
      <c r="O268" s="30">
        <f t="shared" si="42"/>
        <v>10131.99394128799</v>
      </c>
      <c r="P268" s="28"/>
      <c r="Q268" s="37">
        <f t="shared" si="38"/>
        <v>4.4904979948074928</v>
      </c>
      <c r="R268" s="37">
        <f t="shared" si="39"/>
        <v>421.48691848957844</v>
      </c>
      <c r="S268" s="37">
        <f t="shared" si="43"/>
        <v>9706.0165248036046</v>
      </c>
      <c r="T268" s="37"/>
      <c r="U268" s="37">
        <f t="shared" si="40"/>
        <v>-9.3206673814679082</v>
      </c>
      <c r="V268" s="37">
        <f t="shared" si="41"/>
        <v>445.12169896562955</v>
      </c>
      <c r="W268" s="30">
        <f t="shared" si="44"/>
        <v>9260.8948258379751</v>
      </c>
    </row>
    <row r="269" spans="2:23">
      <c r="B269" s="33"/>
      <c r="C269" s="78" t="s">
        <v>573</v>
      </c>
      <c r="D269" s="79" t="s">
        <v>416</v>
      </c>
      <c r="E269" s="80">
        <v>10875.90769964601</v>
      </c>
      <c r="F269" s="11">
        <v>944.98949902180175</v>
      </c>
      <c r="G269" s="11">
        <v>1005.3079776827678</v>
      </c>
      <c r="H269" s="12"/>
      <c r="I269" s="80">
        <v>10862.693529567985</v>
      </c>
      <c r="J269" s="31">
        <v>202.53139586199478</v>
      </c>
      <c r="K269" s="81">
        <v>10660.16213370599</v>
      </c>
      <c r="L269" s="61"/>
      <c r="M269" s="37">
        <f t="shared" si="36"/>
        <v>120.06309213531496</v>
      </c>
      <c r="N269" s="37">
        <f t="shared" si="37"/>
        <v>408.1051002826851</v>
      </c>
      <c r="O269" s="30">
        <f t="shared" si="42"/>
        <v>10131.99394128799</v>
      </c>
      <c r="P269" s="28"/>
      <c r="Q269" s="37">
        <f t="shared" si="38"/>
        <v>4.4904979948074928</v>
      </c>
      <c r="R269" s="37">
        <f t="shared" si="39"/>
        <v>421.48691848957844</v>
      </c>
      <c r="S269" s="37">
        <f t="shared" si="43"/>
        <v>9706.0165248036046</v>
      </c>
      <c r="T269" s="37"/>
      <c r="U269" s="37">
        <f t="shared" si="40"/>
        <v>-9.3206673814679082</v>
      </c>
      <c r="V269" s="37">
        <f t="shared" si="41"/>
        <v>445.12169896562955</v>
      </c>
      <c r="W269" s="30">
        <f t="shared" si="44"/>
        <v>9260.8948258379751</v>
      </c>
    </row>
    <row r="270" spans="2:23">
      <c r="B270" s="33"/>
      <c r="C270" s="78" t="s">
        <v>574</v>
      </c>
      <c r="D270" s="79" t="s">
        <v>422</v>
      </c>
      <c r="E270" s="80">
        <v>10875.90769964601</v>
      </c>
      <c r="F270" s="11">
        <v>944.98949902180175</v>
      </c>
      <c r="G270" s="11">
        <v>1005.3079776827678</v>
      </c>
      <c r="H270" s="12"/>
      <c r="I270" s="80">
        <v>10862.693529567985</v>
      </c>
      <c r="J270" s="31">
        <v>202.53139586199478</v>
      </c>
      <c r="K270" s="81">
        <v>10660.16213370599</v>
      </c>
      <c r="L270" s="61"/>
      <c r="M270" s="37">
        <f t="shared" si="36"/>
        <v>120.06309213531496</v>
      </c>
      <c r="N270" s="37">
        <f t="shared" si="37"/>
        <v>408.1051002826851</v>
      </c>
      <c r="O270" s="30">
        <f t="shared" si="42"/>
        <v>10131.99394128799</v>
      </c>
      <c r="P270" s="28"/>
      <c r="Q270" s="37">
        <f t="shared" si="38"/>
        <v>4.4904979948074928</v>
      </c>
      <c r="R270" s="37">
        <f t="shared" si="39"/>
        <v>421.48691848957844</v>
      </c>
      <c r="S270" s="37">
        <f t="shared" si="43"/>
        <v>9706.0165248036046</v>
      </c>
      <c r="T270" s="37"/>
      <c r="U270" s="37">
        <f t="shared" si="40"/>
        <v>-9.3206673814679082</v>
      </c>
      <c r="V270" s="37">
        <f t="shared" si="41"/>
        <v>445.12169896562955</v>
      </c>
      <c r="W270" s="30">
        <f t="shared" si="44"/>
        <v>9260.8948258379751</v>
      </c>
    </row>
    <row r="271" spans="2:23">
      <c r="B271" s="33"/>
      <c r="C271" s="78" t="s">
        <v>575</v>
      </c>
      <c r="D271" s="79" t="s">
        <v>428</v>
      </c>
      <c r="E271" s="80">
        <v>10875.90769964601</v>
      </c>
      <c r="F271" s="11">
        <v>944.98949902180175</v>
      </c>
      <c r="G271" s="11">
        <v>1005.3079776827678</v>
      </c>
      <c r="H271" s="12"/>
      <c r="I271" s="80">
        <v>10862.693529567985</v>
      </c>
      <c r="J271" s="31">
        <v>202.53139586199478</v>
      </c>
      <c r="K271" s="81">
        <v>10660.16213370599</v>
      </c>
      <c r="L271" s="61"/>
      <c r="M271" s="37">
        <f t="shared" si="36"/>
        <v>120.06309213531496</v>
      </c>
      <c r="N271" s="37">
        <f t="shared" si="37"/>
        <v>408.1051002826851</v>
      </c>
      <c r="O271" s="30">
        <f t="shared" si="42"/>
        <v>10131.99394128799</v>
      </c>
      <c r="P271" s="28"/>
      <c r="Q271" s="37">
        <f t="shared" si="38"/>
        <v>4.4904979948074928</v>
      </c>
      <c r="R271" s="37">
        <f t="shared" si="39"/>
        <v>421.48691848957844</v>
      </c>
      <c r="S271" s="37">
        <f t="shared" si="43"/>
        <v>9706.0165248036046</v>
      </c>
      <c r="T271" s="37"/>
      <c r="U271" s="37">
        <f t="shared" si="40"/>
        <v>-9.3206673814679082</v>
      </c>
      <c r="V271" s="37">
        <f t="shared" si="41"/>
        <v>445.12169896562955</v>
      </c>
      <c r="W271" s="30">
        <f t="shared" si="44"/>
        <v>9260.8948258379751</v>
      </c>
    </row>
    <row r="272" spans="2:23">
      <c r="B272" s="33"/>
      <c r="C272" s="78" t="s">
        <v>576</v>
      </c>
      <c r="D272" s="79" t="s">
        <v>452</v>
      </c>
      <c r="E272" s="80">
        <v>10875.90769964601</v>
      </c>
      <c r="F272" s="11">
        <v>944.98949902180175</v>
      </c>
      <c r="G272" s="11">
        <v>1005.3079776827678</v>
      </c>
      <c r="H272" s="12"/>
      <c r="I272" s="80">
        <v>10862.693529567985</v>
      </c>
      <c r="J272" s="31">
        <v>202.53139586199478</v>
      </c>
      <c r="K272" s="81">
        <v>10660.16213370599</v>
      </c>
      <c r="L272" s="61"/>
      <c r="M272" s="37">
        <f t="shared" si="36"/>
        <v>120.06309213531496</v>
      </c>
      <c r="N272" s="37">
        <f t="shared" si="37"/>
        <v>408.1051002826851</v>
      </c>
      <c r="O272" s="30">
        <f t="shared" si="42"/>
        <v>10131.99394128799</v>
      </c>
      <c r="P272" s="28"/>
      <c r="Q272" s="37">
        <f t="shared" si="38"/>
        <v>4.4904979948074928</v>
      </c>
      <c r="R272" s="37">
        <f t="shared" si="39"/>
        <v>421.48691848957844</v>
      </c>
      <c r="S272" s="37">
        <f t="shared" si="43"/>
        <v>9706.0165248036046</v>
      </c>
      <c r="T272" s="37"/>
      <c r="U272" s="37">
        <f t="shared" si="40"/>
        <v>-9.3206673814679082</v>
      </c>
      <c r="V272" s="37">
        <f t="shared" si="41"/>
        <v>445.12169896562955</v>
      </c>
      <c r="W272" s="30">
        <f t="shared" si="44"/>
        <v>9260.8948258379751</v>
      </c>
    </row>
    <row r="273" spans="2:23">
      <c r="B273" s="33"/>
      <c r="C273" s="78" t="s">
        <v>577</v>
      </c>
      <c r="D273" s="79" t="s">
        <v>578</v>
      </c>
      <c r="E273" s="80">
        <v>10875.90769964601</v>
      </c>
      <c r="F273" s="11">
        <v>944.98949902180175</v>
      </c>
      <c r="G273" s="11">
        <v>1005.3079776827678</v>
      </c>
      <c r="H273" s="12"/>
      <c r="I273" s="80">
        <v>10862.693529567985</v>
      </c>
      <c r="J273" s="31">
        <v>202.53139586199478</v>
      </c>
      <c r="K273" s="81">
        <v>10660.16213370599</v>
      </c>
      <c r="L273" s="61"/>
      <c r="M273" s="37">
        <f t="shared" si="36"/>
        <v>120.06309213531496</v>
      </c>
      <c r="N273" s="37">
        <f t="shared" si="37"/>
        <v>408.1051002826851</v>
      </c>
      <c r="O273" s="30">
        <f t="shared" si="42"/>
        <v>10131.99394128799</v>
      </c>
      <c r="P273" s="28"/>
      <c r="Q273" s="37">
        <f t="shared" si="38"/>
        <v>4.4904979948074928</v>
      </c>
      <c r="R273" s="37">
        <f t="shared" si="39"/>
        <v>421.48691848957844</v>
      </c>
      <c r="S273" s="37">
        <f t="shared" si="43"/>
        <v>9706.0165248036046</v>
      </c>
      <c r="T273" s="37"/>
      <c r="U273" s="37">
        <f t="shared" si="40"/>
        <v>-9.3206673814679082</v>
      </c>
      <c r="V273" s="37">
        <f t="shared" si="41"/>
        <v>445.12169896562955</v>
      </c>
      <c r="W273" s="30">
        <f t="shared" si="44"/>
        <v>9260.8948258379751</v>
      </c>
    </row>
    <row r="274" spans="2:23">
      <c r="B274" s="33"/>
      <c r="C274" s="78" t="s">
        <v>579</v>
      </c>
      <c r="D274" s="79" t="s">
        <v>580</v>
      </c>
      <c r="E274" s="80">
        <v>10875.90769964601</v>
      </c>
      <c r="F274" s="11">
        <v>944.98949902180175</v>
      </c>
      <c r="G274" s="11">
        <v>1005.3079776827678</v>
      </c>
      <c r="H274" s="12"/>
      <c r="I274" s="80">
        <v>10862.693529567985</v>
      </c>
      <c r="J274" s="31">
        <v>202.53139586199478</v>
      </c>
      <c r="K274" s="81">
        <v>10660.16213370599</v>
      </c>
      <c r="L274" s="61"/>
      <c r="M274" s="37">
        <f t="shared" si="36"/>
        <v>120.06309213531496</v>
      </c>
      <c r="N274" s="37">
        <f t="shared" si="37"/>
        <v>408.1051002826851</v>
      </c>
      <c r="O274" s="30">
        <f t="shared" si="42"/>
        <v>10131.99394128799</v>
      </c>
      <c r="P274" s="28"/>
      <c r="Q274" s="37">
        <f t="shared" si="38"/>
        <v>4.4904979948074928</v>
      </c>
      <c r="R274" s="37">
        <f t="shared" si="39"/>
        <v>421.48691848957844</v>
      </c>
      <c r="S274" s="37">
        <f t="shared" si="43"/>
        <v>9706.0165248036046</v>
      </c>
      <c r="T274" s="37"/>
      <c r="U274" s="37">
        <f t="shared" si="40"/>
        <v>-9.3206673814679082</v>
      </c>
      <c r="V274" s="37">
        <f t="shared" si="41"/>
        <v>445.12169896562955</v>
      </c>
      <c r="W274" s="30">
        <f t="shared" si="44"/>
        <v>9260.8948258379751</v>
      </c>
    </row>
    <row r="275" spans="2:23">
      <c r="B275" s="33"/>
      <c r="C275" s="78" t="s">
        <v>581</v>
      </c>
      <c r="D275" s="79" t="s">
        <v>582</v>
      </c>
      <c r="E275" s="80">
        <v>10875.90769964601</v>
      </c>
      <c r="F275" s="11">
        <v>944.98949902180175</v>
      </c>
      <c r="G275" s="11">
        <v>1005.3079776827678</v>
      </c>
      <c r="H275" s="12"/>
      <c r="I275" s="80">
        <v>10862.693529567985</v>
      </c>
      <c r="J275" s="31">
        <v>202.53139586199478</v>
      </c>
      <c r="K275" s="81">
        <v>10660.16213370599</v>
      </c>
      <c r="L275" s="61"/>
      <c r="M275" s="37">
        <f t="shared" si="36"/>
        <v>120.06309213531496</v>
      </c>
      <c r="N275" s="37">
        <f t="shared" si="37"/>
        <v>408.1051002826851</v>
      </c>
      <c r="O275" s="30">
        <f t="shared" si="42"/>
        <v>10131.99394128799</v>
      </c>
      <c r="P275" s="28"/>
      <c r="Q275" s="37">
        <f t="shared" si="38"/>
        <v>4.4904979948074928</v>
      </c>
      <c r="R275" s="37">
        <f t="shared" si="39"/>
        <v>421.48691848957844</v>
      </c>
      <c r="S275" s="37">
        <f t="shared" si="43"/>
        <v>9706.0165248036046</v>
      </c>
      <c r="T275" s="37"/>
      <c r="U275" s="37">
        <f t="shared" si="40"/>
        <v>-9.3206673814679082</v>
      </c>
      <c r="V275" s="37">
        <f t="shared" si="41"/>
        <v>445.12169896562955</v>
      </c>
      <c r="W275" s="30">
        <f t="shared" si="44"/>
        <v>9260.8948258379751</v>
      </c>
    </row>
    <row r="276" spans="2:23">
      <c r="B276" s="33"/>
      <c r="C276" s="78" t="s">
        <v>583</v>
      </c>
      <c r="D276" s="79" t="s">
        <v>584</v>
      </c>
      <c r="E276" s="80">
        <v>10875.90769964601</v>
      </c>
      <c r="F276" s="11">
        <v>944.98949902180175</v>
      </c>
      <c r="G276" s="11">
        <v>1005.3079776827678</v>
      </c>
      <c r="H276" s="12"/>
      <c r="I276" s="80">
        <v>10862.693529567985</v>
      </c>
      <c r="J276" s="31">
        <v>202.53139586199478</v>
      </c>
      <c r="K276" s="81">
        <v>10660.16213370599</v>
      </c>
      <c r="L276" s="61"/>
      <c r="M276" s="37">
        <f t="shared" si="36"/>
        <v>120.06309213531496</v>
      </c>
      <c r="N276" s="37">
        <f t="shared" si="37"/>
        <v>408.1051002826851</v>
      </c>
      <c r="O276" s="30">
        <f t="shared" si="42"/>
        <v>10131.99394128799</v>
      </c>
      <c r="P276" s="28"/>
      <c r="Q276" s="37">
        <f t="shared" si="38"/>
        <v>4.4904979948074928</v>
      </c>
      <c r="R276" s="37">
        <f t="shared" si="39"/>
        <v>421.48691848957844</v>
      </c>
      <c r="S276" s="37">
        <f t="shared" si="43"/>
        <v>9706.0165248036046</v>
      </c>
      <c r="T276" s="37"/>
      <c r="U276" s="37">
        <f t="shared" si="40"/>
        <v>-9.3206673814679082</v>
      </c>
      <c r="V276" s="37">
        <f t="shared" si="41"/>
        <v>445.12169896562955</v>
      </c>
      <c r="W276" s="30">
        <f t="shared" si="44"/>
        <v>9260.8948258379751</v>
      </c>
    </row>
    <row r="277" spans="2:23">
      <c r="B277" s="33"/>
      <c r="C277" s="78" t="s">
        <v>585</v>
      </c>
      <c r="D277" s="79" t="s">
        <v>586</v>
      </c>
      <c r="E277" s="80">
        <v>10875.90769964601</v>
      </c>
      <c r="F277" s="11">
        <v>944.98949902180175</v>
      </c>
      <c r="G277" s="11">
        <v>1005.3079776827678</v>
      </c>
      <c r="H277" s="12"/>
      <c r="I277" s="80">
        <v>10862.693529567985</v>
      </c>
      <c r="J277" s="31">
        <v>202.53139586199478</v>
      </c>
      <c r="K277" s="81">
        <v>10660.16213370599</v>
      </c>
      <c r="L277" s="61"/>
      <c r="M277" s="37">
        <f t="shared" si="36"/>
        <v>120.06309213531496</v>
      </c>
      <c r="N277" s="37">
        <f t="shared" si="37"/>
        <v>408.1051002826851</v>
      </c>
      <c r="O277" s="30">
        <f t="shared" si="42"/>
        <v>10131.99394128799</v>
      </c>
      <c r="P277" s="28"/>
      <c r="Q277" s="37">
        <f t="shared" si="38"/>
        <v>4.4904979948074928</v>
      </c>
      <c r="R277" s="37">
        <f t="shared" si="39"/>
        <v>421.48691848957844</v>
      </c>
      <c r="S277" s="37">
        <f t="shared" si="43"/>
        <v>9706.0165248036046</v>
      </c>
      <c r="T277" s="37"/>
      <c r="U277" s="37">
        <f t="shared" si="40"/>
        <v>-9.3206673814679082</v>
      </c>
      <c r="V277" s="37">
        <f t="shared" si="41"/>
        <v>445.12169896562955</v>
      </c>
      <c r="W277" s="30">
        <f t="shared" si="44"/>
        <v>9260.8948258379751</v>
      </c>
    </row>
    <row r="278" spans="2:23">
      <c r="B278" s="33"/>
      <c r="C278" s="78" t="s">
        <v>587</v>
      </c>
      <c r="D278" s="79" t="s">
        <v>588</v>
      </c>
      <c r="E278" s="80">
        <v>10875.90769964601</v>
      </c>
      <c r="F278" s="11">
        <v>944.98949902180175</v>
      </c>
      <c r="G278" s="11">
        <v>1005.3079776827678</v>
      </c>
      <c r="H278" s="12"/>
      <c r="I278" s="80">
        <v>10862.693529567985</v>
      </c>
      <c r="J278" s="31">
        <v>202.53139586199478</v>
      </c>
      <c r="K278" s="81">
        <v>10660.16213370599</v>
      </c>
      <c r="L278" s="61"/>
      <c r="M278" s="37">
        <f t="shared" si="36"/>
        <v>120.06309213531496</v>
      </c>
      <c r="N278" s="37">
        <f t="shared" si="37"/>
        <v>408.1051002826851</v>
      </c>
      <c r="O278" s="30">
        <f t="shared" si="42"/>
        <v>10131.99394128799</v>
      </c>
      <c r="P278" s="28"/>
      <c r="Q278" s="37">
        <f t="shared" si="38"/>
        <v>4.4904979948074928</v>
      </c>
      <c r="R278" s="37">
        <f t="shared" si="39"/>
        <v>421.48691848957844</v>
      </c>
      <c r="S278" s="37">
        <f t="shared" si="43"/>
        <v>9706.0165248036046</v>
      </c>
      <c r="T278" s="37"/>
      <c r="U278" s="37">
        <f t="shared" si="40"/>
        <v>-9.3206673814679082</v>
      </c>
      <c r="V278" s="37">
        <f t="shared" si="41"/>
        <v>445.12169896562955</v>
      </c>
      <c r="W278" s="30">
        <f t="shared" si="44"/>
        <v>9260.8948258379751</v>
      </c>
    </row>
    <row r="279" spans="2:23">
      <c r="B279" s="33"/>
      <c r="C279" s="78" t="s">
        <v>589</v>
      </c>
      <c r="D279" s="79" t="s">
        <v>590</v>
      </c>
      <c r="E279" s="80">
        <v>10875.90769964601</v>
      </c>
      <c r="F279" s="11">
        <v>944.98949902180175</v>
      </c>
      <c r="G279" s="11">
        <v>1005.3079776827678</v>
      </c>
      <c r="H279" s="12"/>
      <c r="I279" s="80">
        <v>10862.693529567985</v>
      </c>
      <c r="J279" s="31">
        <v>202.53139586199478</v>
      </c>
      <c r="K279" s="81">
        <v>10660.16213370599</v>
      </c>
      <c r="L279" s="61"/>
      <c r="M279" s="37">
        <f t="shared" si="36"/>
        <v>120.06309213531496</v>
      </c>
      <c r="N279" s="37">
        <f t="shared" si="37"/>
        <v>408.1051002826851</v>
      </c>
      <c r="O279" s="30">
        <f t="shared" si="42"/>
        <v>10131.99394128799</v>
      </c>
      <c r="P279" s="28"/>
      <c r="Q279" s="37">
        <f t="shared" si="38"/>
        <v>4.4904979948074928</v>
      </c>
      <c r="R279" s="37">
        <f t="shared" si="39"/>
        <v>421.48691848957844</v>
      </c>
      <c r="S279" s="37">
        <f t="shared" si="43"/>
        <v>9706.0165248036046</v>
      </c>
      <c r="T279" s="37"/>
      <c r="U279" s="37">
        <f t="shared" si="40"/>
        <v>-9.3206673814679082</v>
      </c>
      <c r="V279" s="37">
        <f t="shared" si="41"/>
        <v>445.12169896562955</v>
      </c>
      <c r="W279" s="30">
        <f t="shared" si="44"/>
        <v>9260.8948258379751</v>
      </c>
    </row>
    <row r="280" spans="2:23">
      <c r="B280" s="33"/>
      <c r="C280" s="78" t="s">
        <v>591</v>
      </c>
      <c r="D280" s="79" t="s">
        <v>592</v>
      </c>
      <c r="E280" s="80">
        <v>10875.90769964601</v>
      </c>
      <c r="F280" s="11">
        <v>944.98949902180175</v>
      </c>
      <c r="G280" s="11">
        <v>1005.3079776827678</v>
      </c>
      <c r="H280" s="12"/>
      <c r="I280" s="80">
        <v>10862.693529567985</v>
      </c>
      <c r="J280" s="31">
        <v>202.53139586199478</v>
      </c>
      <c r="K280" s="81">
        <v>10660.16213370599</v>
      </c>
      <c r="L280" s="61"/>
      <c r="M280" s="37">
        <f t="shared" si="36"/>
        <v>120.06309213531496</v>
      </c>
      <c r="N280" s="37">
        <f t="shared" si="37"/>
        <v>408.1051002826851</v>
      </c>
      <c r="O280" s="30">
        <f t="shared" si="42"/>
        <v>10131.99394128799</v>
      </c>
      <c r="P280" s="28"/>
      <c r="Q280" s="37">
        <f t="shared" si="38"/>
        <v>4.4904979948074928</v>
      </c>
      <c r="R280" s="37">
        <f t="shared" si="39"/>
        <v>421.48691848957844</v>
      </c>
      <c r="S280" s="37">
        <f t="shared" si="43"/>
        <v>9706.0165248036046</v>
      </c>
      <c r="T280" s="37"/>
      <c r="U280" s="37">
        <f t="shared" si="40"/>
        <v>-9.3206673814679082</v>
      </c>
      <c r="V280" s="37">
        <f t="shared" si="41"/>
        <v>445.12169896562955</v>
      </c>
      <c r="W280" s="30">
        <f t="shared" si="44"/>
        <v>9260.8948258379751</v>
      </c>
    </row>
    <row r="281" spans="2:23">
      <c r="B281" s="33"/>
      <c r="C281" s="78" t="s">
        <v>593</v>
      </c>
      <c r="D281" s="79" t="s">
        <v>594</v>
      </c>
      <c r="E281" s="80">
        <v>10875.90769964601</v>
      </c>
      <c r="F281" s="11">
        <v>944.98949902180175</v>
      </c>
      <c r="G281" s="11">
        <v>1005.3079776827678</v>
      </c>
      <c r="H281" s="12"/>
      <c r="I281" s="80">
        <v>10862.693529567985</v>
      </c>
      <c r="J281" s="31">
        <v>202.53139586199478</v>
      </c>
      <c r="K281" s="81">
        <v>10660.16213370599</v>
      </c>
      <c r="L281" s="61"/>
      <c r="M281" s="37">
        <f t="shared" si="36"/>
        <v>120.06309213531496</v>
      </c>
      <c r="N281" s="37">
        <f t="shared" si="37"/>
        <v>408.1051002826851</v>
      </c>
      <c r="O281" s="30">
        <f t="shared" si="42"/>
        <v>10131.99394128799</v>
      </c>
      <c r="P281" s="28"/>
      <c r="Q281" s="37">
        <f t="shared" si="38"/>
        <v>4.4904979948074928</v>
      </c>
      <c r="R281" s="37">
        <f t="shared" si="39"/>
        <v>421.48691848957844</v>
      </c>
      <c r="S281" s="37">
        <f t="shared" si="43"/>
        <v>9706.0165248036046</v>
      </c>
      <c r="T281" s="37"/>
      <c r="U281" s="37">
        <f t="shared" si="40"/>
        <v>-9.3206673814679082</v>
      </c>
      <c r="V281" s="37">
        <f t="shared" si="41"/>
        <v>445.12169896562955</v>
      </c>
      <c r="W281" s="30">
        <f t="shared" si="44"/>
        <v>9260.8948258379751</v>
      </c>
    </row>
    <row r="282" spans="2:23">
      <c r="B282" s="33"/>
      <c r="C282" s="78" t="s">
        <v>595</v>
      </c>
      <c r="D282" s="79" t="s">
        <v>596</v>
      </c>
      <c r="E282" s="80">
        <v>10875.90769964601</v>
      </c>
      <c r="F282" s="11">
        <v>944.98949902180175</v>
      </c>
      <c r="G282" s="11">
        <v>1005.3079776827678</v>
      </c>
      <c r="H282" s="12"/>
      <c r="I282" s="80">
        <v>10862.693529567985</v>
      </c>
      <c r="J282" s="31">
        <v>202.53139586199478</v>
      </c>
      <c r="K282" s="81">
        <v>10660.16213370599</v>
      </c>
      <c r="L282" s="61"/>
      <c r="M282" s="37">
        <f t="shared" si="36"/>
        <v>120.06309213531496</v>
      </c>
      <c r="N282" s="37">
        <f t="shared" si="37"/>
        <v>408.1051002826851</v>
      </c>
      <c r="O282" s="30">
        <f t="shared" si="42"/>
        <v>10131.99394128799</v>
      </c>
      <c r="P282" s="28"/>
      <c r="Q282" s="37">
        <f t="shared" si="38"/>
        <v>4.4904979948074928</v>
      </c>
      <c r="R282" s="37">
        <f t="shared" si="39"/>
        <v>421.48691848957844</v>
      </c>
      <c r="S282" s="37">
        <f t="shared" si="43"/>
        <v>9706.0165248036046</v>
      </c>
      <c r="T282" s="37"/>
      <c r="U282" s="37">
        <f t="shared" si="40"/>
        <v>-9.3206673814679082</v>
      </c>
      <c r="V282" s="37">
        <f t="shared" si="41"/>
        <v>445.12169896562955</v>
      </c>
      <c r="W282" s="30">
        <f t="shared" si="44"/>
        <v>9260.8948258379751</v>
      </c>
    </row>
    <row r="283" spans="2:23">
      <c r="B283" s="33"/>
      <c r="C283" s="78" t="s">
        <v>597</v>
      </c>
      <c r="D283" s="79" t="s">
        <v>598</v>
      </c>
      <c r="E283" s="80">
        <v>10875.90769964601</v>
      </c>
      <c r="F283" s="11">
        <v>944.98949902180175</v>
      </c>
      <c r="G283" s="11">
        <v>1005.3079776827678</v>
      </c>
      <c r="H283" s="12"/>
      <c r="I283" s="80">
        <v>10862.693529567985</v>
      </c>
      <c r="J283" s="31">
        <v>202.53139586199478</v>
      </c>
      <c r="K283" s="81">
        <v>10660.16213370599</v>
      </c>
      <c r="L283" s="61"/>
      <c r="M283" s="37">
        <f t="shared" si="36"/>
        <v>120.06309213531496</v>
      </c>
      <c r="N283" s="37">
        <f t="shared" si="37"/>
        <v>408.1051002826851</v>
      </c>
      <c r="O283" s="30">
        <f t="shared" si="42"/>
        <v>10131.99394128799</v>
      </c>
      <c r="P283" s="28"/>
      <c r="Q283" s="37">
        <f t="shared" si="38"/>
        <v>4.4904979948074928</v>
      </c>
      <c r="R283" s="37">
        <f t="shared" si="39"/>
        <v>421.48691848957844</v>
      </c>
      <c r="S283" s="37">
        <f t="shared" si="43"/>
        <v>9706.0165248036046</v>
      </c>
      <c r="T283" s="37"/>
      <c r="U283" s="37">
        <f t="shared" si="40"/>
        <v>-9.3206673814679082</v>
      </c>
      <c r="V283" s="37">
        <f t="shared" si="41"/>
        <v>445.12169896562955</v>
      </c>
      <c r="W283" s="30">
        <f t="shared" si="44"/>
        <v>9260.8948258379751</v>
      </c>
    </row>
    <row r="284" spans="2:23">
      <c r="B284" s="33"/>
      <c r="C284" s="78" t="s">
        <v>599</v>
      </c>
      <c r="D284" s="79" t="s">
        <v>600</v>
      </c>
      <c r="E284" s="80">
        <v>10875.90769964601</v>
      </c>
      <c r="F284" s="11">
        <v>944.98949902180175</v>
      </c>
      <c r="G284" s="11">
        <v>1005.3079776827678</v>
      </c>
      <c r="H284" s="12"/>
      <c r="I284" s="80">
        <v>10862.693529567985</v>
      </c>
      <c r="J284" s="31">
        <v>202.53139586199478</v>
      </c>
      <c r="K284" s="81">
        <v>10660.16213370599</v>
      </c>
      <c r="L284" s="61"/>
      <c r="M284" s="37">
        <f t="shared" si="36"/>
        <v>120.06309213531496</v>
      </c>
      <c r="N284" s="37">
        <f t="shared" si="37"/>
        <v>408.1051002826851</v>
      </c>
      <c r="O284" s="30">
        <f t="shared" si="42"/>
        <v>10131.99394128799</v>
      </c>
      <c r="P284" s="28"/>
      <c r="Q284" s="37">
        <f t="shared" si="38"/>
        <v>4.4904979948074928</v>
      </c>
      <c r="R284" s="37">
        <f t="shared" si="39"/>
        <v>421.48691848957844</v>
      </c>
      <c r="S284" s="37">
        <f t="shared" si="43"/>
        <v>9706.0165248036046</v>
      </c>
      <c r="T284" s="37"/>
      <c r="U284" s="37">
        <f t="shared" si="40"/>
        <v>-9.3206673814679082</v>
      </c>
      <c r="V284" s="37">
        <f t="shared" si="41"/>
        <v>445.12169896562955</v>
      </c>
      <c r="W284" s="30">
        <f t="shared" si="44"/>
        <v>9260.8948258379751</v>
      </c>
    </row>
    <row r="285" spans="2:23">
      <c r="B285" s="33"/>
      <c r="C285" s="78" t="s">
        <v>601</v>
      </c>
      <c r="D285" s="79" t="s">
        <v>602</v>
      </c>
      <c r="E285" s="80">
        <v>10875.90769964601</v>
      </c>
      <c r="F285" s="11">
        <v>944.98949902180175</v>
      </c>
      <c r="G285" s="11">
        <v>1005.3079776827678</v>
      </c>
      <c r="H285" s="12"/>
      <c r="I285" s="80">
        <v>10862.693529567985</v>
      </c>
      <c r="J285" s="31">
        <v>202.53139586199478</v>
      </c>
      <c r="K285" s="81">
        <v>10660.16213370599</v>
      </c>
      <c r="L285" s="61"/>
      <c r="M285" s="37">
        <f t="shared" si="36"/>
        <v>120.06309213531496</v>
      </c>
      <c r="N285" s="37">
        <f t="shared" si="37"/>
        <v>408.1051002826851</v>
      </c>
      <c r="O285" s="30">
        <f t="shared" si="42"/>
        <v>10131.99394128799</v>
      </c>
      <c r="P285" s="28"/>
      <c r="Q285" s="37">
        <f t="shared" si="38"/>
        <v>4.4904979948074928</v>
      </c>
      <c r="R285" s="37">
        <f t="shared" si="39"/>
        <v>421.48691848957844</v>
      </c>
      <c r="S285" s="37">
        <f t="shared" si="43"/>
        <v>9706.0165248036046</v>
      </c>
      <c r="T285" s="37"/>
      <c r="U285" s="37">
        <f t="shared" si="40"/>
        <v>-9.3206673814679082</v>
      </c>
      <c r="V285" s="37">
        <f t="shared" si="41"/>
        <v>445.12169896562955</v>
      </c>
      <c r="W285" s="30">
        <f t="shared" si="44"/>
        <v>9260.8948258379751</v>
      </c>
    </row>
    <row r="286" spans="2:23">
      <c r="B286" s="84" t="s">
        <v>603</v>
      </c>
      <c r="C286" s="78" t="s">
        <v>604</v>
      </c>
      <c r="D286" s="79" t="s">
        <v>248</v>
      </c>
      <c r="E286" s="80">
        <v>9063.2564163716743</v>
      </c>
      <c r="F286" s="11">
        <v>787.48436822673989</v>
      </c>
      <c r="G286" s="11">
        <v>837.74932790078719</v>
      </c>
      <c r="H286" s="12"/>
      <c r="I286" s="80">
        <v>9052.2446079733218</v>
      </c>
      <c r="J286" s="31">
        <v>168.776163218329</v>
      </c>
      <c r="K286" s="81">
        <v>8883.4684447549935</v>
      </c>
      <c r="L286" s="61"/>
      <c r="M286" s="37">
        <f t="shared" si="36"/>
        <v>100.05257677942916</v>
      </c>
      <c r="N286" s="37">
        <f t="shared" si="37"/>
        <v>340.08758356890434</v>
      </c>
      <c r="O286" s="30">
        <f t="shared" si="42"/>
        <v>8443.3282844066598</v>
      </c>
      <c r="P286" s="28"/>
      <c r="Q286" s="37">
        <f t="shared" si="38"/>
        <v>3.7420816623395781</v>
      </c>
      <c r="R286" s="37">
        <f t="shared" si="39"/>
        <v>351.23909874131539</v>
      </c>
      <c r="S286" s="37">
        <f t="shared" si="43"/>
        <v>8088.3471040030045</v>
      </c>
      <c r="T286" s="37"/>
      <c r="U286" s="37">
        <f t="shared" si="40"/>
        <v>-7.7672228178899232</v>
      </c>
      <c r="V286" s="37">
        <f t="shared" si="41"/>
        <v>370.9347491380247</v>
      </c>
      <c r="W286" s="30">
        <f t="shared" si="44"/>
        <v>7717.4123548649795</v>
      </c>
    </row>
    <row r="287" spans="2:23">
      <c r="B287" s="33"/>
      <c r="C287" s="78" t="s">
        <v>605</v>
      </c>
      <c r="D287" s="79" t="s">
        <v>254</v>
      </c>
      <c r="E287" s="80">
        <v>9063.2564163716743</v>
      </c>
      <c r="F287" s="11">
        <v>787.48436822673989</v>
      </c>
      <c r="G287" s="11">
        <v>837.74932790078719</v>
      </c>
      <c r="H287" s="12"/>
      <c r="I287" s="80">
        <v>9052.2446079733218</v>
      </c>
      <c r="J287" s="31">
        <v>168.776163218329</v>
      </c>
      <c r="K287" s="81">
        <v>8883.4684447549935</v>
      </c>
      <c r="L287" s="61"/>
      <c r="M287" s="37">
        <f t="shared" si="36"/>
        <v>100.05257677942916</v>
      </c>
      <c r="N287" s="37">
        <f t="shared" si="37"/>
        <v>340.08758356890434</v>
      </c>
      <c r="O287" s="30">
        <f t="shared" si="42"/>
        <v>8443.3282844066598</v>
      </c>
      <c r="P287" s="28"/>
      <c r="Q287" s="37">
        <f t="shared" si="38"/>
        <v>3.7420816623395781</v>
      </c>
      <c r="R287" s="37">
        <f t="shared" si="39"/>
        <v>351.23909874131539</v>
      </c>
      <c r="S287" s="37">
        <f t="shared" si="43"/>
        <v>8088.3471040030045</v>
      </c>
      <c r="T287" s="37"/>
      <c r="U287" s="37">
        <f t="shared" si="40"/>
        <v>-7.7672228178899232</v>
      </c>
      <c r="V287" s="37">
        <f t="shared" si="41"/>
        <v>370.9347491380247</v>
      </c>
      <c r="W287" s="30">
        <f t="shared" si="44"/>
        <v>7717.4123548649795</v>
      </c>
    </row>
    <row r="288" spans="2:23">
      <c r="B288" s="33"/>
      <c r="C288" s="78" t="s">
        <v>606</v>
      </c>
      <c r="D288" s="79" t="s">
        <v>434</v>
      </c>
      <c r="E288" s="80">
        <v>9063.2564163716743</v>
      </c>
      <c r="F288" s="11">
        <v>787.48436822673989</v>
      </c>
      <c r="G288" s="11">
        <v>837.74932790078719</v>
      </c>
      <c r="H288" s="12"/>
      <c r="I288" s="80">
        <v>9052.2446079733218</v>
      </c>
      <c r="J288" s="31">
        <v>168.776163218329</v>
      </c>
      <c r="K288" s="81">
        <v>8883.4684447549935</v>
      </c>
      <c r="L288" s="61"/>
      <c r="M288" s="37">
        <f t="shared" si="36"/>
        <v>100.05257677942916</v>
      </c>
      <c r="N288" s="37">
        <f t="shared" si="37"/>
        <v>340.08758356890434</v>
      </c>
      <c r="O288" s="30">
        <f t="shared" si="42"/>
        <v>8443.3282844066598</v>
      </c>
      <c r="P288" s="28"/>
      <c r="Q288" s="37">
        <f t="shared" si="38"/>
        <v>3.7420816623395781</v>
      </c>
      <c r="R288" s="37">
        <f t="shared" si="39"/>
        <v>351.23909874131539</v>
      </c>
      <c r="S288" s="37">
        <f t="shared" si="43"/>
        <v>8088.3471040030045</v>
      </c>
      <c r="T288" s="37"/>
      <c r="U288" s="37">
        <f t="shared" si="40"/>
        <v>-7.7672228178899232</v>
      </c>
      <c r="V288" s="37">
        <f t="shared" si="41"/>
        <v>370.9347491380247</v>
      </c>
      <c r="W288" s="30">
        <f t="shared" si="44"/>
        <v>7717.4123548649795</v>
      </c>
    </row>
    <row r="289" spans="2:23">
      <c r="B289" s="33"/>
      <c r="C289" s="78" t="s">
        <v>607</v>
      </c>
      <c r="D289" s="79" t="s">
        <v>608</v>
      </c>
      <c r="E289" s="80">
        <v>9063.2564163716743</v>
      </c>
      <c r="F289" s="11">
        <v>787.48436822673989</v>
      </c>
      <c r="G289" s="11">
        <v>837.74932790078719</v>
      </c>
      <c r="H289" s="12"/>
      <c r="I289" s="80">
        <v>9052.2446079733218</v>
      </c>
      <c r="J289" s="31">
        <v>168.776163218329</v>
      </c>
      <c r="K289" s="81">
        <v>8883.4684447549935</v>
      </c>
      <c r="L289" s="61"/>
      <c r="M289" s="37">
        <f t="shared" si="36"/>
        <v>100.05257677942916</v>
      </c>
      <c r="N289" s="37">
        <f t="shared" si="37"/>
        <v>340.08758356890434</v>
      </c>
      <c r="O289" s="30">
        <f t="shared" si="42"/>
        <v>8443.3282844066598</v>
      </c>
      <c r="P289" s="28"/>
      <c r="Q289" s="37">
        <f t="shared" si="38"/>
        <v>3.7420816623395781</v>
      </c>
      <c r="R289" s="37">
        <f t="shared" si="39"/>
        <v>351.23909874131539</v>
      </c>
      <c r="S289" s="37">
        <f t="shared" si="43"/>
        <v>8088.3471040030045</v>
      </c>
      <c r="T289" s="37"/>
      <c r="U289" s="37">
        <f t="shared" si="40"/>
        <v>-7.7672228178899232</v>
      </c>
      <c r="V289" s="37">
        <f t="shared" si="41"/>
        <v>370.9347491380247</v>
      </c>
      <c r="W289" s="30">
        <f t="shared" si="44"/>
        <v>7717.4123548649795</v>
      </c>
    </row>
    <row r="290" spans="2:23">
      <c r="B290" s="33"/>
      <c r="C290" s="78" t="s">
        <v>609</v>
      </c>
      <c r="D290" s="79" t="s">
        <v>610</v>
      </c>
      <c r="E290" s="80">
        <v>9063.2564163716743</v>
      </c>
      <c r="F290" s="11">
        <v>787.48436822673989</v>
      </c>
      <c r="G290" s="11">
        <v>837.74932790078719</v>
      </c>
      <c r="H290" s="12"/>
      <c r="I290" s="80">
        <v>9052.2446079733218</v>
      </c>
      <c r="J290" s="31">
        <v>168.776163218329</v>
      </c>
      <c r="K290" s="81">
        <v>8883.4684447549935</v>
      </c>
      <c r="L290" s="61"/>
      <c r="M290" s="37">
        <f t="shared" si="36"/>
        <v>100.05257677942916</v>
      </c>
      <c r="N290" s="37">
        <f t="shared" si="37"/>
        <v>340.08758356890434</v>
      </c>
      <c r="O290" s="30">
        <f t="shared" si="42"/>
        <v>8443.3282844066598</v>
      </c>
      <c r="P290" s="28"/>
      <c r="Q290" s="37">
        <f t="shared" si="38"/>
        <v>3.7420816623395781</v>
      </c>
      <c r="R290" s="37">
        <f t="shared" si="39"/>
        <v>351.23909874131539</v>
      </c>
      <c r="S290" s="37">
        <f t="shared" si="43"/>
        <v>8088.3471040030045</v>
      </c>
      <c r="T290" s="37"/>
      <c r="U290" s="37">
        <f t="shared" si="40"/>
        <v>-7.7672228178899232</v>
      </c>
      <c r="V290" s="37">
        <f t="shared" si="41"/>
        <v>370.9347491380247</v>
      </c>
      <c r="W290" s="30">
        <f t="shared" si="44"/>
        <v>7717.4123548649795</v>
      </c>
    </row>
    <row r="291" spans="2:23">
      <c r="B291" s="33"/>
      <c r="C291" s="78" t="s">
        <v>611</v>
      </c>
      <c r="D291" s="79" t="s">
        <v>612</v>
      </c>
      <c r="E291" s="80">
        <v>9063.2564163716743</v>
      </c>
      <c r="F291" s="11">
        <v>787.48436822673989</v>
      </c>
      <c r="G291" s="11">
        <v>837.74932790078719</v>
      </c>
      <c r="H291" s="12"/>
      <c r="I291" s="80">
        <v>9052.2446079733218</v>
      </c>
      <c r="J291" s="31">
        <v>168.776163218329</v>
      </c>
      <c r="K291" s="81">
        <v>8883.4684447549935</v>
      </c>
      <c r="L291" s="61"/>
      <c r="M291" s="37">
        <f t="shared" si="36"/>
        <v>100.05257677942916</v>
      </c>
      <c r="N291" s="37">
        <f t="shared" si="37"/>
        <v>340.08758356890434</v>
      </c>
      <c r="O291" s="30">
        <f t="shared" si="42"/>
        <v>8443.3282844066598</v>
      </c>
      <c r="P291" s="28"/>
      <c r="Q291" s="37">
        <f t="shared" si="38"/>
        <v>3.7420816623395781</v>
      </c>
      <c r="R291" s="37">
        <f t="shared" si="39"/>
        <v>351.23909874131539</v>
      </c>
      <c r="S291" s="37">
        <f t="shared" si="43"/>
        <v>8088.3471040030045</v>
      </c>
      <c r="T291" s="37"/>
      <c r="U291" s="37">
        <f t="shared" si="40"/>
        <v>-7.7672228178899232</v>
      </c>
      <c r="V291" s="37">
        <f t="shared" si="41"/>
        <v>370.9347491380247</v>
      </c>
      <c r="W291" s="30">
        <f t="shared" si="44"/>
        <v>7717.4123548649795</v>
      </c>
    </row>
    <row r="292" spans="2:23">
      <c r="B292" s="33"/>
      <c r="C292" s="78" t="s">
        <v>613</v>
      </c>
      <c r="D292" s="79" t="s">
        <v>614</v>
      </c>
      <c r="E292" s="80">
        <v>9063.2564163716743</v>
      </c>
      <c r="F292" s="11">
        <v>787.48436822673989</v>
      </c>
      <c r="G292" s="11">
        <v>837.74932790078719</v>
      </c>
      <c r="H292" s="12"/>
      <c r="I292" s="80">
        <v>9052.2446079733218</v>
      </c>
      <c r="J292" s="31">
        <v>168.776163218329</v>
      </c>
      <c r="K292" s="81">
        <v>8883.4684447549935</v>
      </c>
      <c r="L292" s="61"/>
      <c r="M292" s="37">
        <f t="shared" si="36"/>
        <v>100.05257677942916</v>
      </c>
      <c r="N292" s="37">
        <f t="shared" si="37"/>
        <v>340.08758356890434</v>
      </c>
      <c r="O292" s="30">
        <f t="shared" si="42"/>
        <v>8443.3282844066598</v>
      </c>
      <c r="P292" s="28"/>
      <c r="Q292" s="37">
        <f t="shared" si="38"/>
        <v>3.7420816623395781</v>
      </c>
      <c r="R292" s="37">
        <f t="shared" si="39"/>
        <v>351.23909874131539</v>
      </c>
      <c r="S292" s="37">
        <f t="shared" si="43"/>
        <v>8088.3471040030045</v>
      </c>
      <c r="T292" s="37"/>
      <c r="U292" s="37">
        <f t="shared" si="40"/>
        <v>-7.7672228178899232</v>
      </c>
      <c r="V292" s="37">
        <f t="shared" si="41"/>
        <v>370.9347491380247</v>
      </c>
      <c r="W292" s="30">
        <f t="shared" si="44"/>
        <v>7717.4123548649795</v>
      </c>
    </row>
    <row r="293" spans="2:23">
      <c r="B293" s="33"/>
      <c r="C293" s="78" t="s">
        <v>615</v>
      </c>
      <c r="D293" s="79" t="s">
        <v>616</v>
      </c>
      <c r="E293" s="80">
        <v>9063.2564163716743</v>
      </c>
      <c r="F293" s="11">
        <v>787.48436822673989</v>
      </c>
      <c r="G293" s="11">
        <v>837.74932790078719</v>
      </c>
      <c r="H293" s="12"/>
      <c r="I293" s="80">
        <v>9052.2446079733218</v>
      </c>
      <c r="J293" s="31">
        <v>168.776163218329</v>
      </c>
      <c r="K293" s="81">
        <v>8883.4684447549935</v>
      </c>
      <c r="L293" s="61"/>
      <c r="M293" s="37">
        <f t="shared" si="36"/>
        <v>100.05257677942916</v>
      </c>
      <c r="N293" s="37">
        <f t="shared" si="37"/>
        <v>340.08758356890434</v>
      </c>
      <c r="O293" s="30">
        <f t="shared" si="42"/>
        <v>8443.3282844066598</v>
      </c>
      <c r="P293" s="28"/>
      <c r="Q293" s="37">
        <f t="shared" si="38"/>
        <v>3.7420816623395781</v>
      </c>
      <c r="R293" s="37">
        <f t="shared" si="39"/>
        <v>351.23909874131539</v>
      </c>
      <c r="S293" s="37">
        <f t="shared" si="43"/>
        <v>8088.3471040030045</v>
      </c>
      <c r="T293" s="37"/>
      <c r="U293" s="37">
        <f t="shared" si="40"/>
        <v>-7.7672228178899232</v>
      </c>
      <c r="V293" s="37">
        <f t="shared" si="41"/>
        <v>370.9347491380247</v>
      </c>
      <c r="W293" s="30">
        <f t="shared" si="44"/>
        <v>7717.4123548649795</v>
      </c>
    </row>
    <row r="294" spans="2:23">
      <c r="B294" s="33"/>
      <c r="C294" s="78" t="s">
        <v>617</v>
      </c>
      <c r="D294" s="79" t="s">
        <v>618</v>
      </c>
      <c r="E294" s="80">
        <v>9063.2564163716743</v>
      </c>
      <c r="F294" s="11">
        <v>787.48436822673989</v>
      </c>
      <c r="G294" s="11">
        <v>837.74932790078719</v>
      </c>
      <c r="H294" s="12"/>
      <c r="I294" s="80">
        <v>9052.2446079733218</v>
      </c>
      <c r="J294" s="31">
        <v>168.776163218329</v>
      </c>
      <c r="K294" s="81">
        <v>8883.4684447549935</v>
      </c>
      <c r="L294" s="61"/>
      <c r="M294" s="37">
        <f t="shared" si="36"/>
        <v>100.05257677942916</v>
      </c>
      <c r="N294" s="37">
        <f t="shared" si="37"/>
        <v>340.08758356890434</v>
      </c>
      <c r="O294" s="30">
        <f t="shared" si="42"/>
        <v>8443.3282844066598</v>
      </c>
      <c r="P294" s="28"/>
      <c r="Q294" s="37">
        <f t="shared" si="38"/>
        <v>3.7420816623395781</v>
      </c>
      <c r="R294" s="37">
        <f t="shared" si="39"/>
        <v>351.23909874131539</v>
      </c>
      <c r="S294" s="37">
        <f t="shared" si="43"/>
        <v>8088.3471040030045</v>
      </c>
      <c r="T294" s="37"/>
      <c r="U294" s="37">
        <f t="shared" si="40"/>
        <v>-7.7672228178899232</v>
      </c>
      <c r="V294" s="37">
        <f t="shared" si="41"/>
        <v>370.9347491380247</v>
      </c>
      <c r="W294" s="30">
        <f t="shared" si="44"/>
        <v>7717.4123548649795</v>
      </c>
    </row>
    <row r="295" spans="2:23">
      <c r="B295" s="33"/>
      <c r="C295" s="78" t="s">
        <v>619</v>
      </c>
      <c r="D295" s="79" t="s">
        <v>620</v>
      </c>
      <c r="E295" s="80">
        <v>9063.2564163716743</v>
      </c>
      <c r="F295" s="11">
        <v>787.48436822673989</v>
      </c>
      <c r="G295" s="11">
        <v>837.74932790078719</v>
      </c>
      <c r="H295" s="12"/>
      <c r="I295" s="80">
        <v>9052.2446079733218</v>
      </c>
      <c r="J295" s="31">
        <v>168.776163218329</v>
      </c>
      <c r="K295" s="81">
        <v>8883.4684447549935</v>
      </c>
      <c r="L295" s="61"/>
      <c r="M295" s="37">
        <f t="shared" si="36"/>
        <v>100.05257677942916</v>
      </c>
      <c r="N295" s="37">
        <f t="shared" si="37"/>
        <v>340.08758356890434</v>
      </c>
      <c r="O295" s="30">
        <f t="shared" si="42"/>
        <v>8443.3282844066598</v>
      </c>
      <c r="P295" s="28"/>
      <c r="Q295" s="37">
        <f t="shared" si="38"/>
        <v>3.7420816623395781</v>
      </c>
      <c r="R295" s="37">
        <f t="shared" si="39"/>
        <v>351.23909874131539</v>
      </c>
      <c r="S295" s="37">
        <f t="shared" si="43"/>
        <v>8088.3471040030045</v>
      </c>
      <c r="T295" s="37"/>
      <c r="U295" s="37">
        <f t="shared" si="40"/>
        <v>-7.7672228178899232</v>
      </c>
      <c r="V295" s="37">
        <f t="shared" si="41"/>
        <v>370.9347491380247</v>
      </c>
      <c r="W295" s="30">
        <f t="shared" si="44"/>
        <v>7717.4123548649795</v>
      </c>
    </row>
    <row r="296" spans="2:23">
      <c r="B296" s="33"/>
      <c r="C296" s="78" t="s">
        <v>621</v>
      </c>
      <c r="D296" s="79" t="s">
        <v>622</v>
      </c>
      <c r="E296" s="80">
        <v>9063.2564163716743</v>
      </c>
      <c r="F296" s="11">
        <v>787.48436822673989</v>
      </c>
      <c r="G296" s="11">
        <v>837.74932790078719</v>
      </c>
      <c r="H296" s="12"/>
      <c r="I296" s="80">
        <v>9052.2446079733218</v>
      </c>
      <c r="J296" s="31">
        <v>168.776163218329</v>
      </c>
      <c r="K296" s="81">
        <v>8883.4684447549935</v>
      </c>
      <c r="L296" s="61"/>
      <c r="M296" s="37">
        <f t="shared" si="36"/>
        <v>100.05257677942916</v>
      </c>
      <c r="N296" s="37">
        <f t="shared" si="37"/>
        <v>340.08758356890434</v>
      </c>
      <c r="O296" s="30">
        <f t="shared" si="42"/>
        <v>8443.3282844066598</v>
      </c>
      <c r="P296" s="28"/>
      <c r="Q296" s="37">
        <f t="shared" si="38"/>
        <v>3.7420816623395781</v>
      </c>
      <c r="R296" s="37">
        <f t="shared" si="39"/>
        <v>351.23909874131539</v>
      </c>
      <c r="S296" s="37">
        <f t="shared" si="43"/>
        <v>8088.3471040030045</v>
      </c>
      <c r="T296" s="37"/>
      <c r="U296" s="37">
        <f t="shared" si="40"/>
        <v>-7.7672228178899232</v>
      </c>
      <c r="V296" s="37">
        <f t="shared" si="41"/>
        <v>370.9347491380247</v>
      </c>
      <c r="W296" s="30">
        <f t="shared" si="44"/>
        <v>7717.4123548649795</v>
      </c>
    </row>
    <row r="297" spans="2:23">
      <c r="B297" s="33"/>
      <c r="C297" s="78" t="s">
        <v>623</v>
      </c>
      <c r="D297" s="83" t="s">
        <v>624</v>
      </c>
      <c r="E297" s="80">
        <v>0</v>
      </c>
      <c r="F297" s="11">
        <v>0</v>
      </c>
      <c r="G297" s="11">
        <v>0</v>
      </c>
      <c r="H297" s="12"/>
      <c r="I297" s="80">
        <v>0</v>
      </c>
      <c r="J297" s="31">
        <v>0</v>
      </c>
      <c r="K297" s="81">
        <v>0</v>
      </c>
      <c r="L297" s="61"/>
      <c r="M297" s="37">
        <f t="shared" si="36"/>
        <v>0</v>
      </c>
      <c r="N297" s="37">
        <f t="shared" si="37"/>
        <v>0</v>
      </c>
      <c r="O297" s="30">
        <f t="shared" si="42"/>
        <v>0</v>
      </c>
      <c r="P297" s="28"/>
      <c r="Q297" s="37">
        <f t="shared" si="38"/>
        <v>0</v>
      </c>
      <c r="R297" s="37">
        <f t="shared" si="39"/>
        <v>0</v>
      </c>
      <c r="S297" s="37">
        <f t="shared" si="43"/>
        <v>0</v>
      </c>
      <c r="T297" s="37"/>
      <c r="U297" s="37">
        <f t="shared" si="40"/>
        <v>0</v>
      </c>
      <c r="V297" s="37">
        <f t="shared" si="41"/>
        <v>0</v>
      </c>
      <c r="W297" s="30">
        <f t="shared" si="44"/>
        <v>0</v>
      </c>
    </row>
    <row r="298" spans="2:23">
      <c r="B298" s="33"/>
      <c r="C298" s="78" t="s">
        <v>625</v>
      </c>
      <c r="D298" s="83" t="s">
        <v>626</v>
      </c>
      <c r="E298" s="80">
        <v>9063.2564163716743</v>
      </c>
      <c r="F298" s="11">
        <v>787.48436822673989</v>
      </c>
      <c r="G298" s="11">
        <v>837.74932790078719</v>
      </c>
      <c r="H298" s="12"/>
      <c r="I298" s="80">
        <v>9052.2446079733218</v>
      </c>
      <c r="J298" s="31">
        <v>168.776163218329</v>
      </c>
      <c r="K298" s="81">
        <v>8883.4684447549935</v>
      </c>
      <c r="L298" s="61"/>
      <c r="M298" s="37">
        <f t="shared" si="36"/>
        <v>100.05257677942916</v>
      </c>
      <c r="N298" s="37">
        <f t="shared" si="37"/>
        <v>340.08758356890434</v>
      </c>
      <c r="O298" s="30">
        <f t="shared" si="42"/>
        <v>8443.3282844066598</v>
      </c>
      <c r="P298" s="28"/>
      <c r="Q298" s="37">
        <f t="shared" si="38"/>
        <v>3.7420816623395781</v>
      </c>
      <c r="R298" s="37">
        <f t="shared" si="39"/>
        <v>351.23909874131539</v>
      </c>
      <c r="S298" s="37">
        <f t="shared" si="43"/>
        <v>8088.3471040030045</v>
      </c>
      <c r="T298" s="37"/>
      <c r="U298" s="37">
        <f t="shared" si="40"/>
        <v>-7.7672228178899232</v>
      </c>
      <c r="V298" s="37">
        <f t="shared" si="41"/>
        <v>370.9347491380247</v>
      </c>
      <c r="W298" s="30">
        <f t="shared" si="44"/>
        <v>7717.4123548649795</v>
      </c>
    </row>
    <row r="299" spans="2:23">
      <c r="B299" s="33"/>
      <c r="C299" s="78" t="s">
        <v>627</v>
      </c>
      <c r="D299" s="83" t="s">
        <v>628</v>
      </c>
      <c r="E299" s="80">
        <v>0</v>
      </c>
      <c r="F299" s="11">
        <v>0</v>
      </c>
      <c r="G299" s="11">
        <v>0</v>
      </c>
      <c r="H299" s="12"/>
      <c r="I299" s="80">
        <v>0</v>
      </c>
      <c r="J299" s="31">
        <v>0</v>
      </c>
      <c r="K299" s="81">
        <v>0</v>
      </c>
      <c r="L299" s="61"/>
      <c r="M299" s="37">
        <f t="shared" si="36"/>
        <v>0</v>
      </c>
      <c r="N299" s="37">
        <f t="shared" si="37"/>
        <v>0</v>
      </c>
      <c r="O299" s="30">
        <f t="shared" si="42"/>
        <v>0</v>
      </c>
      <c r="P299" s="28"/>
      <c r="Q299" s="37">
        <f t="shared" si="38"/>
        <v>0</v>
      </c>
      <c r="R299" s="37">
        <f t="shared" si="39"/>
        <v>0</v>
      </c>
      <c r="S299" s="37">
        <f t="shared" si="43"/>
        <v>0</v>
      </c>
      <c r="T299" s="37"/>
      <c r="U299" s="37">
        <f t="shared" si="40"/>
        <v>0</v>
      </c>
      <c r="V299" s="37">
        <f t="shared" si="41"/>
        <v>0</v>
      </c>
      <c r="W299" s="30">
        <f t="shared" si="44"/>
        <v>0</v>
      </c>
    </row>
    <row r="300" spans="2:23">
      <c r="B300" s="33"/>
      <c r="C300" s="78" t="s">
        <v>629</v>
      </c>
      <c r="D300" s="83" t="s">
        <v>630</v>
      </c>
      <c r="E300" s="80">
        <v>0</v>
      </c>
      <c r="F300" s="11">
        <v>0</v>
      </c>
      <c r="G300" s="11">
        <v>0</v>
      </c>
      <c r="H300" s="12"/>
      <c r="I300" s="80">
        <v>0</v>
      </c>
      <c r="J300" s="31">
        <v>0</v>
      </c>
      <c r="K300" s="81">
        <v>0</v>
      </c>
      <c r="L300" s="61"/>
      <c r="M300" s="37">
        <f t="shared" si="36"/>
        <v>0</v>
      </c>
      <c r="N300" s="37">
        <f t="shared" si="37"/>
        <v>0</v>
      </c>
      <c r="O300" s="30">
        <f t="shared" si="42"/>
        <v>0</v>
      </c>
      <c r="P300" s="28"/>
      <c r="Q300" s="37">
        <f t="shared" si="38"/>
        <v>0</v>
      </c>
      <c r="R300" s="37">
        <f t="shared" si="39"/>
        <v>0</v>
      </c>
      <c r="S300" s="37">
        <f t="shared" si="43"/>
        <v>0</v>
      </c>
      <c r="T300" s="37"/>
      <c r="U300" s="37">
        <f t="shared" si="40"/>
        <v>0</v>
      </c>
      <c r="V300" s="37">
        <f t="shared" si="41"/>
        <v>0</v>
      </c>
      <c r="W300" s="30">
        <f t="shared" si="44"/>
        <v>0</v>
      </c>
    </row>
    <row r="301" spans="2:23">
      <c r="B301" s="74" t="s">
        <v>631</v>
      </c>
      <c r="C301" s="75"/>
      <c r="D301" s="83"/>
      <c r="E301" s="80"/>
      <c r="F301" s="11"/>
      <c r="G301" s="11"/>
      <c r="H301" s="12"/>
      <c r="I301" s="80">
        <v>0</v>
      </c>
      <c r="J301" s="31">
        <v>0</v>
      </c>
      <c r="K301" s="81">
        <v>0</v>
      </c>
      <c r="L301" s="61"/>
      <c r="M301" s="37">
        <f t="shared" si="36"/>
        <v>0</v>
      </c>
      <c r="N301" s="37">
        <f t="shared" si="37"/>
        <v>0</v>
      </c>
      <c r="O301" s="30">
        <f t="shared" si="42"/>
        <v>0</v>
      </c>
      <c r="P301" s="28"/>
      <c r="Q301" s="37">
        <f t="shared" si="38"/>
        <v>0</v>
      </c>
      <c r="R301" s="37">
        <f t="shared" si="39"/>
        <v>0</v>
      </c>
      <c r="S301" s="37">
        <f t="shared" si="43"/>
        <v>0</v>
      </c>
      <c r="T301" s="37"/>
      <c r="U301" s="37">
        <f t="shared" si="40"/>
        <v>0</v>
      </c>
      <c r="V301" s="37">
        <f t="shared" si="41"/>
        <v>0</v>
      </c>
      <c r="W301" s="30">
        <f t="shared" si="44"/>
        <v>0</v>
      </c>
    </row>
    <row r="302" spans="2:23">
      <c r="B302" s="84" t="s">
        <v>468</v>
      </c>
      <c r="C302" s="78" t="s">
        <v>632</v>
      </c>
      <c r="D302" s="79" t="s">
        <v>200</v>
      </c>
      <c r="E302" s="80">
        <v>20375.629635736284</v>
      </c>
      <c r="F302" s="11">
        <v>1770.3989558850669</v>
      </c>
      <c r="G302" s="11">
        <v>1883.403144558582</v>
      </c>
      <c r="H302" s="12"/>
      <c r="I302" s="80">
        <v>20350.873353972125</v>
      </c>
      <c r="J302" s="31">
        <v>379.43542972758172</v>
      </c>
      <c r="K302" s="81">
        <v>19971.437924244543</v>
      </c>
      <c r="L302" s="61"/>
      <c r="M302" s="37">
        <f t="shared" si="36"/>
        <v>224.93397018715822</v>
      </c>
      <c r="N302" s="37">
        <f t="shared" si="37"/>
        <v>764.57051728065505</v>
      </c>
      <c r="O302" s="30">
        <f t="shared" si="42"/>
        <v>18981.93343677673</v>
      </c>
      <c r="P302" s="28"/>
      <c r="Q302" s="37">
        <f t="shared" si="38"/>
        <v>8.4127896768737713</v>
      </c>
      <c r="R302" s="37">
        <f t="shared" si="39"/>
        <v>789.64088190367249</v>
      </c>
      <c r="S302" s="37">
        <f t="shared" si="43"/>
        <v>18183.879765196183</v>
      </c>
      <c r="T302" s="37"/>
      <c r="U302" s="37">
        <f t="shared" si="40"/>
        <v>-17.461941730974729</v>
      </c>
      <c r="V302" s="37">
        <f t="shared" si="41"/>
        <v>833.91980986088788</v>
      </c>
      <c r="W302" s="30">
        <f t="shared" si="44"/>
        <v>17349.959955335296</v>
      </c>
    </row>
    <row r="303" spans="2:23">
      <c r="B303" s="33"/>
      <c r="C303" s="78" t="s">
        <v>633</v>
      </c>
      <c r="D303" s="79" t="s">
        <v>212</v>
      </c>
      <c r="E303" s="80">
        <v>20375.629635736284</v>
      </c>
      <c r="F303" s="11">
        <v>1770.3989558850669</v>
      </c>
      <c r="G303" s="11">
        <v>1883.403144558582</v>
      </c>
      <c r="H303" s="12"/>
      <c r="I303" s="80">
        <v>20350.873353972125</v>
      </c>
      <c r="J303" s="31">
        <v>379.43542972758172</v>
      </c>
      <c r="K303" s="81">
        <v>19971.437924244543</v>
      </c>
      <c r="L303" s="61"/>
      <c r="M303" s="37">
        <f t="shared" si="36"/>
        <v>224.93397018715822</v>
      </c>
      <c r="N303" s="37">
        <f t="shared" si="37"/>
        <v>764.57051728065505</v>
      </c>
      <c r="O303" s="30">
        <f t="shared" si="42"/>
        <v>18981.93343677673</v>
      </c>
      <c r="P303" s="28"/>
      <c r="Q303" s="37">
        <f t="shared" si="38"/>
        <v>8.4127896768737713</v>
      </c>
      <c r="R303" s="37">
        <f t="shared" si="39"/>
        <v>789.64088190367249</v>
      </c>
      <c r="S303" s="37">
        <f t="shared" si="43"/>
        <v>18183.879765196183</v>
      </c>
      <c r="T303" s="37"/>
      <c r="U303" s="37">
        <f t="shared" si="40"/>
        <v>-17.461941730974729</v>
      </c>
      <c r="V303" s="37">
        <f t="shared" si="41"/>
        <v>833.91980986088788</v>
      </c>
      <c r="W303" s="30">
        <f t="shared" si="44"/>
        <v>17349.959955335296</v>
      </c>
    </row>
    <row r="304" spans="2:23">
      <c r="B304" s="33"/>
      <c r="C304" s="78" t="s">
        <v>634</v>
      </c>
      <c r="D304" s="79" t="s">
        <v>256</v>
      </c>
      <c r="E304" s="80">
        <v>20375.629635736284</v>
      </c>
      <c r="F304" s="11">
        <v>1770.3989558850669</v>
      </c>
      <c r="G304" s="11">
        <v>1883.403144558582</v>
      </c>
      <c r="H304" s="12"/>
      <c r="I304" s="80">
        <v>20350.873353972125</v>
      </c>
      <c r="J304" s="31">
        <v>379.43542972758172</v>
      </c>
      <c r="K304" s="81">
        <v>19971.437924244543</v>
      </c>
      <c r="L304" s="61"/>
      <c r="M304" s="37">
        <f t="shared" si="36"/>
        <v>224.93397018715822</v>
      </c>
      <c r="N304" s="37">
        <f t="shared" si="37"/>
        <v>764.57051728065505</v>
      </c>
      <c r="O304" s="30">
        <f t="shared" si="42"/>
        <v>18981.93343677673</v>
      </c>
      <c r="P304" s="28"/>
      <c r="Q304" s="37">
        <f t="shared" si="38"/>
        <v>8.4127896768737713</v>
      </c>
      <c r="R304" s="37">
        <f t="shared" si="39"/>
        <v>789.64088190367249</v>
      </c>
      <c r="S304" s="37">
        <f t="shared" si="43"/>
        <v>18183.879765196183</v>
      </c>
      <c r="T304" s="37"/>
      <c r="U304" s="37">
        <f t="shared" si="40"/>
        <v>-17.461941730974729</v>
      </c>
      <c r="V304" s="37">
        <f t="shared" si="41"/>
        <v>833.91980986088788</v>
      </c>
      <c r="W304" s="30">
        <f t="shared" si="44"/>
        <v>17349.959955335296</v>
      </c>
    </row>
    <row r="305" spans="2:23">
      <c r="B305" s="33"/>
      <c r="C305" s="78" t="s">
        <v>635</v>
      </c>
      <c r="D305" s="79" t="s">
        <v>262</v>
      </c>
      <c r="E305" s="80">
        <v>20375.629635736284</v>
      </c>
      <c r="F305" s="11">
        <v>1770.3989558850669</v>
      </c>
      <c r="G305" s="11">
        <v>1883.403144558582</v>
      </c>
      <c r="H305" s="12"/>
      <c r="I305" s="80">
        <v>20350.873353972125</v>
      </c>
      <c r="J305" s="31">
        <v>379.43542972758172</v>
      </c>
      <c r="K305" s="81">
        <v>19971.437924244543</v>
      </c>
      <c r="L305" s="61"/>
      <c r="M305" s="37">
        <f t="shared" si="36"/>
        <v>224.93397018715822</v>
      </c>
      <c r="N305" s="37">
        <f t="shared" si="37"/>
        <v>764.57051728065505</v>
      </c>
      <c r="O305" s="30">
        <f t="shared" si="42"/>
        <v>18981.93343677673</v>
      </c>
      <c r="P305" s="28"/>
      <c r="Q305" s="37">
        <f t="shared" si="38"/>
        <v>8.4127896768737713</v>
      </c>
      <c r="R305" s="37">
        <f t="shared" si="39"/>
        <v>789.64088190367249</v>
      </c>
      <c r="S305" s="37">
        <f t="shared" si="43"/>
        <v>18183.879765196183</v>
      </c>
      <c r="T305" s="37"/>
      <c r="U305" s="37">
        <f t="shared" si="40"/>
        <v>-17.461941730974729</v>
      </c>
      <c r="V305" s="37">
        <f t="shared" si="41"/>
        <v>833.91980986088788</v>
      </c>
      <c r="W305" s="30">
        <f t="shared" si="44"/>
        <v>17349.959955335296</v>
      </c>
    </row>
    <row r="306" spans="2:23">
      <c r="B306" s="33"/>
      <c r="C306" s="78" t="s">
        <v>636</v>
      </c>
      <c r="D306" s="79" t="s">
        <v>268</v>
      </c>
      <c r="E306" s="80">
        <v>20375.629635736284</v>
      </c>
      <c r="F306" s="11">
        <v>1770.3989558850669</v>
      </c>
      <c r="G306" s="11">
        <v>1883.403144558582</v>
      </c>
      <c r="H306" s="12"/>
      <c r="I306" s="80">
        <v>20350.873353972125</v>
      </c>
      <c r="J306" s="31">
        <v>379.43542972758172</v>
      </c>
      <c r="K306" s="81">
        <v>19971.437924244543</v>
      </c>
      <c r="L306" s="61"/>
      <c r="M306" s="37">
        <f t="shared" si="36"/>
        <v>224.93397018715822</v>
      </c>
      <c r="N306" s="37">
        <f t="shared" si="37"/>
        <v>764.57051728065505</v>
      </c>
      <c r="O306" s="30">
        <f t="shared" si="42"/>
        <v>18981.93343677673</v>
      </c>
      <c r="P306" s="28"/>
      <c r="Q306" s="37">
        <f t="shared" si="38"/>
        <v>8.4127896768737713</v>
      </c>
      <c r="R306" s="37">
        <f t="shared" si="39"/>
        <v>789.64088190367249</v>
      </c>
      <c r="S306" s="37">
        <f t="shared" si="43"/>
        <v>18183.879765196183</v>
      </c>
      <c r="T306" s="37"/>
      <c r="U306" s="37">
        <f t="shared" si="40"/>
        <v>-17.461941730974729</v>
      </c>
      <c r="V306" s="37">
        <f t="shared" si="41"/>
        <v>833.91980986088788</v>
      </c>
      <c r="W306" s="30">
        <f t="shared" si="44"/>
        <v>17349.959955335296</v>
      </c>
    </row>
    <row r="307" spans="2:23">
      <c r="B307" s="33"/>
      <c r="C307" s="78" t="s">
        <v>637</v>
      </c>
      <c r="D307" s="79" t="s">
        <v>274</v>
      </c>
      <c r="E307" s="80">
        <v>20375.629635736284</v>
      </c>
      <c r="F307" s="11">
        <v>1770.3989558850669</v>
      </c>
      <c r="G307" s="11">
        <v>1883.403144558582</v>
      </c>
      <c r="H307" s="12"/>
      <c r="I307" s="80">
        <v>20350.873353972125</v>
      </c>
      <c r="J307" s="31">
        <v>379.43542972758172</v>
      </c>
      <c r="K307" s="81">
        <v>19971.437924244543</v>
      </c>
      <c r="L307" s="61"/>
      <c r="M307" s="37">
        <f t="shared" si="36"/>
        <v>224.93397018715822</v>
      </c>
      <c r="N307" s="37">
        <f t="shared" si="37"/>
        <v>764.57051728065505</v>
      </c>
      <c r="O307" s="30">
        <f t="shared" si="42"/>
        <v>18981.93343677673</v>
      </c>
      <c r="P307" s="28"/>
      <c r="Q307" s="37">
        <f t="shared" si="38"/>
        <v>8.4127896768737713</v>
      </c>
      <c r="R307" s="37">
        <f t="shared" si="39"/>
        <v>789.64088190367249</v>
      </c>
      <c r="S307" s="37">
        <f t="shared" si="43"/>
        <v>18183.879765196183</v>
      </c>
      <c r="T307" s="37"/>
      <c r="U307" s="37">
        <f t="shared" si="40"/>
        <v>-17.461941730974729</v>
      </c>
      <c r="V307" s="37">
        <f t="shared" si="41"/>
        <v>833.91980986088788</v>
      </c>
      <c r="W307" s="30">
        <f t="shared" si="44"/>
        <v>17349.959955335296</v>
      </c>
    </row>
    <row r="308" spans="2:23">
      <c r="B308" s="33"/>
      <c r="C308" s="78" t="s">
        <v>638</v>
      </c>
      <c r="D308" s="83" t="s">
        <v>639</v>
      </c>
      <c r="E308" s="80">
        <v>0</v>
      </c>
      <c r="F308" s="11">
        <v>0</v>
      </c>
      <c r="G308" s="11">
        <v>0</v>
      </c>
      <c r="H308" s="12"/>
      <c r="I308" s="80">
        <v>0</v>
      </c>
      <c r="J308" s="31">
        <v>0</v>
      </c>
      <c r="K308" s="81">
        <v>0</v>
      </c>
      <c r="L308" s="61"/>
      <c r="M308" s="37">
        <f t="shared" si="36"/>
        <v>0</v>
      </c>
      <c r="N308" s="37">
        <f t="shared" si="37"/>
        <v>0</v>
      </c>
      <c r="O308" s="30">
        <f t="shared" si="42"/>
        <v>0</v>
      </c>
      <c r="P308" s="28"/>
      <c r="Q308" s="37">
        <f t="shared" si="38"/>
        <v>0</v>
      </c>
      <c r="R308" s="37">
        <f t="shared" si="39"/>
        <v>0</v>
      </c>
      <c r="S308" s="37">
        <f t="shared" si="43"/>
        <v>0</v>
      </c>
      <c r="T308" s="37"/>
      <c r="U308" s="37">
        <f t="shared" si="40"/>
        <v>0</v>
      </c>
      <c r="V308" s="37">
        <f t="shared" si="41"/>
        <v>0</v>
      </c>
      <c r="W308" s="30">
        <f t="shared" si="44"/>
        <v>0</v>
      </c>
    </row>
    <row r="309" spans="2:23">
      <c r="B309" s="33"/>
      <c r="C309" s="78" t="s">
        <v>640</v>
      </c>
      <c r="D309" s="83" t="s">
        <v>641</v>
      </c>
      <c r="E309" s="80">
        <v>20375.629635736284</v>
      </c>
      <c r="F309" s="11">
        <v>1770.3989558850669</v>
      </c>
      <c r="G309" s="11">
        <v>1883.403144558582</v>
      </c>
      <c r="H309" s="12"/>
      <c r="I309" s="80">
        <v>20350.873353972125</v>
      </c>
      <c r="J309" s="31">
        <v>379.43542972758172</v>
      </c>
      <c r="K309" s="81">
        <v>19971.437924244543</v>
      </c>
      <c r="L309" s="61"/>
      <c r="M309" s="37">
        <f t="shared" si="36"/>
        <v>224.93397018715822</v>
      </c>
      <c r="N309" s="37">
        <f t="shared" si="37"/>
        <v>764.57051728065505</v>
      </c>
      <c r="O309" s="30">
        <f t="shared" si="42"/>
        <v>18981.93343677673</v>
      </c>
      <c r="P309" s="28"/>
      <c r="Q309" s="37">
        <f t="shared" si="38"/>
        <v>8.4127896768737713</v>
      </c>
      <c r="R309" s="37">
        <f t="shared" si="39"/>
        <v>789.64088190367249</v>
      </c>
      <c r="S309" s="37">
        <f t="shared" si="43"/>
        <v>18183.879765196183</v>
      </c>
      <c r="T309" s="37"/>
      <c r="U309" s="37">
        <f t="shared" si="40"/>
        <v>-17.461941730974729</v>
      </c>
      <c r="V309" s="37">
        <f t="shared" si="41"/>
        <v>833.91980986088788</v>
      </c>
      <c r="W309" s="30">
        <f t="shared" si="44"/>
        <v>17349.959955335296</v>
      </c>
    </row>
    <row r="310" spans="2:23">
      <c r="B310" s="33"/>
      <c r="C310" s="78" t="s">
        <v>642</v>
      </c>
      <c r="D310" s="83" t="s">
        <v>643</v>
      </c>
      <c r="E310" s="80">
        <v>0</v>
      </c>
      <c r="F310" s="11">
        <v>0</v>
      </c>
      <c r="G310" s="11">
        <v>0</v>
      </c>
      <c r="H310" s="12"/>
      <c r="I310" s="80">
        <v>0</v>
      </c>
      <c r="J310" s="31">
        <v>0</v>
      </c>
      <c r="K310" s="81">
        <v>0</v>
      </c>
      <c r="L310" s="61"/>
      <c r="M310" s="37">
        <f t="shared" si="36"/>
        <v>0</v>
      </c>
      <c r="N310" s="37">
        <f t="shared" si="37"/>
        <v>0</v>
      </c>
      <c r="O310" s="30">
        <f t="shared" si="42"/>
        <v>0</v>
      </c>
      <c r="P310" s="28"/>
      <c r="Q310" s="37">
        <f t="shared" si="38"/>
        <v>0</v>
      </c>
      <c r="R310" s="37">
        <f t="shared" si="39"/>
        <v>0</v>
      </c>
      <c r="S310" s="37">
        <f t="shared" si="43"/>
        <v>0</v>
      </c>
      <c r="T310" s="37"/>
      <c r="U310" s="37">
        <f t="shared" si="40"/>
        <v>0</v>
      </c>
      <c r="V310" s="37">
        <f t="shared" si="41"/>
        <v>0</v>
      </c>
      <c r="W310" s="30">
        <f t="shared" si="44"/>
        <v>0</v>
      </c>
    </row>
    <row r="311" spans="2:23">
      <c r="B311" s="33"/>
      <c r="C311" s="78" t="s">
        <v>644</v>
      </c>
      <c r="D311" s="83" t="s">
        <v>645</v>
      </c>
      <c r="E311" s="80">
        <v>20375.629635736284</v>
      </c>
      <c r="F311" s="11">
        <v>1770.3989558850669</v>
      </c>
      <c r="G311" s="11">
        <v>1883.403144558582</v>
      </c>
      <c r="H311" s="12"/>
      <c r="I311" s="80">
        <v>20350.873353972125</v>
      </c>
      <c r="J311" s="31">
        <v>379.43542972758172</v>
      </c>
      <c r="K311" s="81">
        <v>19971.437924244543</v>
      </c>
      <c r="L311" s="61"/>
      <c r="M311" s="37">
        <f t="shared" si="36"/>
        <v>224.93397018715822</v>
      </c>
      <c r="N311" s="37">
        <f t="shared" si="37"/>
        <v>764.57051728065505</v>
      </c>
      <c r="O311" s="30">
        <f t="shared" si="42"/>
        <v>18981.93343677673</v>
      </c>
      <c r="P311" s="28"/>
      <c r="Q311" s="37">
        <f t="shared" si="38"/>
        <v>8.4127896768737713</v>
      </c>
      <c r="R311" s="37">
        <f t="shared" si="39"/>
        <v>789.64088190367249</v>
      </c>
      <c r="S311" s="37">
        <f t="shared" si="43"/>
        <v>18183.879765196183</v>
      </c>
      <c r="T311" s="37"/>
      <c r="U311" s="37">
        <f t="shared" si="40"/>
        <v>-17.461941730974729</v>
      </c>
      <c r="V311" s="37">
        <f t="shared" si="41"/>
        <v>833.91980986088788</v>
      </c>
      <c r="W311" s="30">
        <f t="shared" si="44"/>
        <v>17349.959955335296</v>
      </c>
    </row>
    <row r="312" spans="2:23">
      <c r="B312" s="85" t="s">
        <v>478</v>
      </c>
      <c r="C312" s="78" t="s">
        <v>646</v>
      </c>
      <c r="D312" s="83" t="s">
        <v>100</v>
      </c>
      <c r="E312" s="80">
        <v>0</v>
      </c>
      <c r="F312" s="11">
        <v>0</v>
      </c>
      <c r="G312" s="11">
        <v>0</v>
      </c>
      <c r="H312" s="12"/>
      <c r="I312" s="80">
        <v>0</v>
      </c>
      <c r="J312" s="31">
        <v>0</v>
      </c>
      <c r="K312" s="81">
        <v>0</v>
      </c>
      <c r="L312" s="61"/>
      <c r="M312" s="37">
        <f t="shared" si="36"/>
        <v>0</v>
      </c>
      <c r="N312" s="37">
        <f t="shared" si="37"/>
        <v>0</v>
      </c>
      <c r="O312" s="30">
        <f t="shared" si="42"/>
        <v>0</v>
      </c>
      <c r="P312" s="28"/>
      <c r="Q312" s="37">
        <f t="shared" si="38"/>
        <v>0</v>
      </c>
      <c r="R312" s="37">
        <f t="shared" si="39"/>
        <v>0</v>
      </c>
      <c r="S312" s="37">
        <f t="shared" si="43"/>
        <v>0</v>
      </c>
      <c r="T312" s="37"/>
      <c r="U312" s="37">
        <f t="shared" si="40"/>
        <v>0</v>
      </c>
      <c r="V312" s="37">
        <f t="shared" si="41"/>
        <v>0</v>
      </c>
      <c r="W312" s="30">
        <f t="shared" si="44"/>
        <v>0</v>
      </c>
    </row>
    <row r="313" spans="2:23">
      <c r="B313" s="33"/>
      <c r="C313" s="78" t="s">
        <v>647</v>
      </c>
      <c r="D313" s="83" t="s">
        <v>112</v>
      </c>
      <c r="E313" s="80">
        <v>16555.199079035734</v>
      </c>
      <c r="F313" s="11">
        <v>1438.4450230817599</v>
      </c>
      <c r="G313" s="11">
        <v>1530.2606628529361</v>
      </c>
      <c r="H313" s="12"/>
      <c r="I313" s="80">
        <v>16535.084600102353</v>
      </c>
      <c r="J313" s="31">
        <v>308.29128665366017</v>
      </c>
      <c r="K313" s="81">
        <v>16226.793313448692</v>
      </c>
      <c r="L313" s="61"/>
      <c r="M313" s="37">
        <f t="shared" si="36"/>
        <v>182.75885077706607</v>
      </c>
      <c r="N313" s="37">
        <f t="shared" si="37"/>
        <v>621.21354529053224</v>
      </c>
      <c r="O313" s="30">
        <f t="shared" si="42"/>
        <v>15422.820917381094</v>
      </c>
      <c r="P313" s="28"/>
      <c r="Q313" s="37">
        <f t="shared" si="38"/>
        <v>6.835391612459941</v>
      </c>
      <c r="R313" s="37">
        <f t="shared" si="39"/>
        <v>641.58321654673409</v>
      </c>
      <c r="S313" s="37">
        <f t="shared" si="43"/>
        <v>14774.402309221899</v>
      </c>
      <c r="T313" s="37"/>
      <c r="U313" s="37">
        <f t="shared" si="40"/>
        <v>-14.187827656416969</v>
      </c>
      <c r="V313" s="37">
        <f t="shared" si="41"/>
        <v>677.5598455119715</v>
      </c>
      <c r="W313" s="30">
        <f t="shared" si="44"/>
        <v>14096.842463709929</v>
      </c>
    </row>
    <row r="314" spans="2:23">
      <c r="B314" s="33"/>
      <c r="C314" s="78" t="s">
        <v>648</v>
      </c>
      <c r="D314" s="83" t="s">
        <v>124</v>
      </c>
      <c r="E314" s="80">
        <v>16555.199079035734</v>
      </c>
      <c r="F314" s="11">
        <v>1438.4450230817599</v>
      </c>
      <c r="G314" s="11">
        <v>1530.2606628529361</v>
      </c>
      <c r="H314" s="12"/>
      <c r="I314" s="80">
        <v>16535.084600102353</v>
      </c>
      <c r="J314" s="31">
        <v>308.29128665366017</v>
      </c>
      <c r="K314" s="81">
        <v>16226.793313448692</v>
      </c>
      <c r="L314" s="61"/>
      <c r="M314" s="37">
        <f t="shared" si="36"/>
        <v>182.75885077706607</v>
      </c>
      <c r="N314" s="37">
        <f t="shared" si="37"/>
        <v>621.21354529053224</v>
      </c>
      <c r="O314" s="30">
        <f t="shared" si="42"/>
        <v>15422.820917381094</v>
      </c>
      <c r="P314" s="28"/>
      <c r="Q314" s="37">
        <f t="shared" si="38"/>
        <v>6.835391612459941</v>
      </c>
      <c r="R314" s="37">
        <f t="shared" si="39"/>
        <v>641.58321654673409</v>
      </c>
      <c r="S314" s="37">
        <f t="shared" si="43"/>
        <v>14774.402309221899</v>
      </c>
      <c r="T314" s="37"/>
      <c r="U314" s="37">
        <f t="shared" si="40"/>
        <v>-14.187827656416969</v>
      </c>
      <c r="V314" s="37">
        <f t="shared" si="41"/>
        <v>677.5598455119715</v>
      </c>
      <c r="W314" s="30">
        <f t="shared" si="44"/>
        <v>14096.842463709929</v>
      </c>
    </row>
    <row r="315" spans="2:23">
      <c r="B315" s="33"/>
      <c r="C315" s="78" t="s">
        <v>649</v>
      </c>
      <c r="D315" s="83" t="s">
        <v>132</v>
      </c>
      <c r="E315" s="80">
        <v>16555.199079035734</v>
      </c>
      <c r="F315" s="11">
        <v>1438.4450230817599</v>
      </c>
      <c r="G315" s="11">
        <v>1530.2606628529361</v>
      </c>
      <c r="H315" s="12"/>
      <c r="I315" s="80">
        <v>16535.084600102353</v>
      </c>
      <c r="J315" s="31">
        <v>308.29128665366017</v>
      </c>
      <c r="K315" s="81">
        <v>16226.793313448692</v>
      </c>
      <c r="L315" s="61"/>
      <c r="M315" s="37">
        <f t="shared" si="36"/>
        <v>182.75885077706607</v>
      </c>
      <c r="N315" s="37">
        <f t="shared" si="37"/>
        <v>621.21354529053224</v>
      </c>
      <c r="O315" s="30">
        <f t="shared" si="42"/>
        <v>15422.820917381094</v>
      </c>
      <c r="P315" s="28"/>
      <c r="Q315" s="37">
        <f t="shared" si="38"/>
        <v>6.835391612459941</v>
      </c>
      <c r="R315" s="37">
        <f t="shared" si="39"/>
        <v>641.58321654673409</v>
      </c>
      <c r="S315" s="37">
        <f t="shared" si="43"/>
        <v>14774.402309221899</v>
      </c>
      <c r="T315" s="37"/>
      <c r="U315" s="37">
        <f t="shared" si="40"/>
        <v>-14.187827656416969</v>
      </c>
      <c r="V315" s="37">
        <f t="shared" si="41"/>
        <v>677.5598455119715</v>
      </c>
      <c r="W315" s="30">
        <f t="shared" si="44"/>
        <v>14096.842463709929</v>
      </c>
    </row>
    <row r="316" spans="2:23">
      <c r="B316" s="33"/>
      <c r="C316" s="78" t="s">
        <v>650</v>
      </c>
      <c r="D316" s="83" t="s">
        <v>144</v>
      </c>
      <c r="E316" s="80">
        <v>16555.199079035734</v>
      </c>
      <c r="F316" s="11">
        <v>1438.4450230817599</v>
      </c>
      <c r="G316" s="11">
        <v>1530.2606628529361</v>
      </c>
      <c r="H316" s="12"/>
      <c r="I316" s="80">
        <v>16535.084600102353</v>
      </c>
      <c r="J316" s="31">
        <v>308.29128665366017</v>
      </c>
      <c r="K316" s="81">
        <v>16226.793313448692</v>
      </c>
      <c r="L316" s="61"/>
      <c r="M316" s="37">
        <f t="shared" si="36"/>
        <v>182.75885077706607</v>
      </c>
      <c r="N316" s="37">
        <f t="shared" si="37"/>
        <v>621.21354529053224</v>
      </c>
      <c r="O316" s="30">
        <f t="shared" si="42"/>
        <v>15422.820917381094</v>
      </c>
      <c r="P316" s="28"/>
      <c r="Q316" s="37">
        <f t="shared" si="38"/>
        <v>6.835391612459941</v>
      </c>
      <c r="R316" s="37">
        <f t="shared" si="39"/>
        <v>641.58321654673409</v>
      </c>
      <c r="S316" s="37">
        <f t="shared" si="43"/>
        <v>14774.402309221899</v>
      </c>
      <c r="T316" s="37"/>
      <c r="U316" s="37">
        <f t="shared" si="40"/>
        <v>-14.187827656416969</v>
      </c>
      <c r="V316" s="37">
        <f t="shared" si="41"/>
        <v>677.5598455119715</v>
      </c>
      <c r="W316" s="30">
        <f t="shared" si="44"/>
        <v>14096.842463709929</v>
      </c>
    </row>
    <row r="317" spans="2:23">
      <c r="B317" s="33"/>
      <c r="C317" s="78" t="s">
        <v>651</v>
      </c>
      <c r="D317" s="83" t="s">
        <v>156</v>
      </c>
      <c r="E317" s="80">
        <v>16555.199079035734</v>
      </c>
      <c r="F317" s="11">
        <v>1438.4450230817599</v>
      </c>
      <c r="G317" s="11">
        <v>1530.2606628529361</v>
      </c>
      <c r="H317" s="12"/>
      <c r="I317" s="80">
        <v>16535.084600102353</v>
      </c>
      <c r="J317" s="31">
        <v>308.29128665366017</v>
      </c>
      <c r="K317" s="81">
        <v>16226.793313448692</v>
      </c>
      <c r="L317" s="61"/>
      <c r="M317" s="37">
        <f t="shared" si="36"/>
        <v>182.75885077706607</v>
      </c>
      <c r="N317" s="37">
        <f t="shared" si="37"/>
        <v>621.21354529053224</v>
      </c>
      <c r="O317" s="30">
        <f t="shared" si="42"/>
        <v>15422.820917381094</v>
      </c>
      <c r="P317" s="28"/>
      <c r="Q317" s="37">
        <f t="shared" si="38"/>
        <v>6.835391612459941</v>
      </c>
      <c r="R317" s="37">
        <f t="shared" si="39"/>
        <v>641.58321654673409</v>
      </c>
      <c r="S317" s="37">
        <f t="shared" si="43"/>
        <v>14774.402309221899</v>
      </c>
      <c r="T317" s="37"/>
      <c r="U317" s="37">
        <f t="shared" si="40"/>
        <v>-14.187827656416969</v>
      </c>
      <c r="V317" s="37">
        <f t="shared" si="41"/>
        <v>677.5598455119715</v>
      </c>
      <c r="W317" s="30">
        <f t="shared" si="44"/>
        <v>14096.842463709929</v>
      </c>
    </row>
    <row r="318" spans="2:23">
      <c r="B318" s="33"/>
      <c r="C318" s="78" t="s">
        <v>652</v>
      </c>
      <c r="D318" s="83" t="s">
        <v>168</v>
      </c>
      <c r="E318" s="80">
        <v>16555.199079035734</v>
      </c>
      <c r="F318" s="11">
        <v>1438.4450230817599</v>
      </c>
      <c r="G318" s="11">
        <v>1530.2606628529361</v>
      </c>
      <c r="H318" s="12"/>
      <c r="I318" s="80">
        <v>16535.084600102353</v>
      </c>
      <c r="J318" s="31">
        <v>308.29128665366017</v>
      </c>
      <c r="K318" s="81">
        <v>16226.793313448692</v>
      </c>
      <c r="L318" s="61"/>
      <c r="M318" s="37">
        <f t="shared" si="36"/>
        <v>182.75885077706607</v>
      </c>
      <c r="N318" s="37">
        <f t="shared" si="37"/>
        <v>621.21354529053224</v>
      </c>
      <c r="O318" s="30">
        <f t="shared" si="42"/>
        <v>15422.820917381094</v>
      </c>
      <c r="P318" s="28"/>
      <c r="Q318" s="37">
        <f t="shared" si="38"/>
        <v>6.835391612459941</v>
      </c>
      <c r="R318" s="37">
        <f t="shared" si="39"/>
        <v>641.58321654673409</v>
      </c>
      <c r="S318" s="37">
        <f t="shared" si="43"/>
        <v>14774.402309221899</v>
      </c>
      <c r="T318" s="37"/>
      <c r="U318" s="37">
        <f t="shared" si="40"/>
        <v>-14.187827656416969</v>
      </c>
      <c r="V318" s="37">
        <f t="shared" si="41"/>
        <v>677.5598455119715</v>
      </c>
      <c r="W318" s="30">
        <f t="shared" si="44"/>
        <v>14096.842463709929</v>
      </c>
    </row>
    <row r="319" spans="2:23">
      <c r="B319" s="33"/>
      <c r="C319" s="78" t="s">
        <v>653</v>
      </c>
      <c r="D319" s="83" t="s">
        <v>176</v>
      </c>
      <c r="E319" s="80">
        <v>0</v>
      </c>
      <c r="F319" s="11">
        <v>0</v>
      </c>
      <c r="G319" s="11">
        <v>0</v>
      </c>
      <c r="H319" s="12"/>
      <c r="I319" s="80">
        <v>0</v>
      </c>
      <c r="J319" s="31">
        <v>0</v>
      </c>
      <c r="K319" s="81">
        <v>0</v>
      </c>
      <c r="L319" s="61"/>
      <c r="M319" s="37">
        <f t="shared" si="36"/>
        <v>0</v>
      </c>
      <c r="N319" s="37">
        <f t="shared" si="37"/>
        <v>0</v>
      </c>
      <c r="O319" s="30">
        <f t="shared" si="42"/>
        <v>0</v>
      </c>
      <c r="P319" s="28"/>
      <c r="Q319" s="37">
        <f t="shared" si="38"/>
        <v>0</v>
      </c>
      <c r="R319" s="37">
        <f t="shared" si="39"/>
        <v>0</v>
      </c>
      <c r="S319" s="37">
        <f t="shared" si="43"/>
        <v>0</v>
      </c>
      <c r="T319" s="37"/>
      <c r="U319" s="37">
        <f t="shared" si="40"/>
        <v>0</v>
      </c>
      <c r="V319" s="37">
        <f t="shared" si="41"/>
        <v>0</v>
      </c>
      <c r="W319" s="30">
        <f t="shared" si="44"/>
        <v>0</v>
      </c>
    </row>
    <row r="320" spans="2:23">
      <c r="B320" s="33"/>
      <c r="C320" s="78" t="s">
        <v>654</v>
      </c>
      <c r="D320" s="83" t="s">
        <v>184</v>
      </c>
      <c r="E320" s="80">
        <v>16555.199079035734</v>
      </c>
      <c r="F320" s="11">
        <v>1438.4450230817599</v>
      </c>
      <c r="G320" s="11">
        <v>1530.2606628529361</v>
      </c>
      <c r="H320" s="12"/>
      <c r="I320" s="80">
        <v>16535.084600102353</v>
      </c>
      <c r="J320" s="31">
        <v>308.29128665366017</v>
      </c>
      <c r="K320" s="81">
        <v>16226.793313448692</v>
      </c>
      <c r="L320" s="61"/>
      <c r="M320" s="37">
        <f t="shared" si="36"/>
        <v>182.75885077706607</v>
      </c>
      <c r="N320" s="37">
        <f t="shared" si="37"/>
        <v>621.21354529053224</v>
      </c>
      <c r="O320" s="30">
        <f t="shared" si="42"/>
        <v>15422.820917381094</v>
      </c>
      <c r="P320" s="28"/>
      <c r="Q320" s="37">
        <f t="shared" si="38"/>
        <v>6.835391612459941</v>
      </c>
      <c r="R320" s="37">
        <f t="shared" si="39"/>
        <v>641.58321654673409</v>
      </c>
      <c r="S320" s="37">
        <f t="shared" si="43"/>
        <v>14774.402309221899</v>
      </c>
      <c r="T320" s="37"/>
      <c r="U320" s="37">
        <f t="shared" si="40"/>
        <v>-14.187827656416969</v>
      </c>
      <c r="V320" s="37">
        <f t="shared" si="41"/>
        <v>677.5598455119715</v>
      </c>
      <c r="W320" s="30">
        <f t="shared" si="44"/>
        <v>14096.842463709929</v>
      </c>
    </row>
    <row r="321" spans="2:23">
      <c r="B321" s="33"/>
      <c r="C321" s="78" t="s">
        <v>655</v>
      </c>
      <c r="D321" s="83" t="s">
        <v>192</v>
      </c>
      <c r="E321" s="80">
        <v>16555.199079035734</v>
      </c>
      <c r="F321" s="11">
        <v>1438.4450230817599</v>
      </c>
      <c r="G321" s="11">
        <v>1530.2606628529361</v>
      </c>
      <c r="H321" s="12"/>
      <c r="I321" s="80">
        <v>16535.084600102353</v>
      </c>
      <c r="J321" s="31">
        <v>308.29128665366017</v>
      </c>
      <c r="K321" s="81">
        <v>16226.793313448692</v>
      </c>
      <c r="L321" s="61"/>
      <c r="M321" s="37">
        <f t="shared" si="36"/>
        <v>182.75885077706607</v>
      </c>
      <c r="N321" s="37">
        <f t="shared" si="37"/>
        <v>621.21354529053224</v>
      </c>
      <c r="O321" s="30">
        <f t="shared" si="42"/>
        <v>15422.820917381094</v>
      </c>
      <c r="P321" s="28"/>
      <c r="Q321" s="37">
        <f t="shared" si="38"/>
        <v>6.835391612459941</v>
      </c>
      <c r="R321" s="37">
        <f t="shared" si="39"/>
        <v>641.58321654673409</v>
      </c>
      <c r="S321" s="37">
        <f t="shared" si="43"/>
        <v>14774.402309221899</v>
      </c>
      <c r="T321" s="37"/>
      <c r="U321" s="37">
        <f t="shared" si="40"/>
        <v>-14.187827656416969</v>
      </c>
      <c r="V321" s="37">
        <f t="shared" si="41"/>
        <v>677.5598455119715</v>
      </c>
      <c r="W321" s="30">
        <f t="shared" si="44"/>
        <v>14096.842463709929</v>
      </c>
    </row>
    <row r="322" spans="2:23">
      <c r="B322" s="33"/>
      <c r="C322" s="78" t="s">
        <v>656</v>
      </c>
      <c r="D322" s="83" t="s">
        <v>220</v>
      </c>
      <c r="E322" s="80">
        <v>16555.199079035734</v>
      </c>
      <c r="F322" s="11">
        <v>1438.4450230817599</v>
      </c>
      <c r="G322" s="11">
        <v>1530.2606628529361</v>
      </c>
      <c r="H322" s="12"/>
      <c r="I322" s="80">
        <v>16535.084600102353</v>
      </c>
      <c r="J322" s="31">
        <v>308.29128665366017</v>
      </c>
      <c r="K322" s="81">
        <v>16226.793313448692</v>
      </c>
      <c r="L322" s="61"/>
      <c r="M322" s="37">
        <f t="shared" si="36"/>
        <v>182.75885077706607</v>
      </c>
      <c r="N322" s="37">
        <f t="shared" si="37"/>
        <v>621.21354529053224</v>
      </c>
      <c r="O322" s="30">
        <f t="shared" si="42"/>
        <v>15422.820917381094</v>
      </c>
      <c r="P322" s="28"/>
      <c r="Q322" s="37">
        <f t="shared" si="38"/>
        <v>6.835391612459941</v>
      </c>
      <c r="R322" s="37">
        <f t="shared" si="39"/>
        <v>641.58321654673409</v>
      </c>
      <c r="S322" s="37">
        <f t="shared" si="43"/>
        <v>14774.402309221899</v>
      </c>
      <c r="T322" s="37"/>
      <c r="U322" s="37">
        <f t="shared" si="40"/>
        <v>-14.187827656416969</v>
      </c>
      <c r="V322" s="37">
        <f t="shared" si="41"/>
        <v>677.5598455119715</v>
      </c>
      <c r="W322" s="30">
        <f t="shared" si="44"/>
        <v>14096.842463709929</v>
      </c>
    </row>
    <row r="323" spans="2:23">
      <c r="B323" s="33"/>
      <c r="C323" s="78" t="s">
        <v>657</v>
      </c>
      <c r="D323" s="83" t="s">
        <v>226</v>
      </c>
      <c r="E323" s="80">
        <v>16555.199079035734</v>
      </c>
      <c r="F323" s="11">
        <v>1438.4450230817599</v>
      </c>
      <c r="G323" s="11">
        <v>1530.2606628529361</v>
      </c>
      <c r="H323" s="12"/>
      <c r="I323" s="80">
        <v>16535.084600102353</v>
      </c>
      <c r="J323" s="31">
        <v>308.29128665366017</v>
      </c>
      <c r="K323" s="81">
        <v>16226.793313448692</v>
      </c>
      <c r="L323" s="61"/>
      <c r="M323" s="37">
        <f t="shared" si="36"/>
        <v>182.75885077706607</v>
      </c>
      <c r="N323" s="37">
        <f t="shared" si="37"/>
        <v>621.21354529053224</v>
      </c>
      <c r="O323" s="30">
        <f t="shared" si="42"/>
        <v>15422.820917381094</v>
      </c>
      <c r="P323" s="28"/>
      <c r="Q323" s="37">
        <f t="shared" si="38"/>
        <v>6.835391612459941</v>
      </c>
      <c r="R323" s="37">
        <f t="shared" si="39"/>
        <v>641.58321654673409</v>
      </c>
      <c r="S323" s="37">
        <f t="shared" si="43"/>
        <v>14774.402309221899</v>
      </c>
      <c r="T323" s="37"/>
      <c r="U323" s="37">
        <f t="shared" si="40"/>
        <v>-14.187827656416969</v>
      </c>
      <c r="V323" s="37">
        <f t="shared" si="41"/>
        <v>677.5598455119715</v>
      </c>
      <c r="W323" s="30">
        <f t="shared" si="44"/>
        <v>14096.842463709929</v>
      </c>
    </row>
    <row r="324" spans="2:23">
      <c r="B324" s="33"/>
      <c r="C324" s="78" t="s">
        <v>658</v>
      </c>
      <c r="D324" s="83" t="s">
        <v>232</v>
      </c>
      <c r="E324" s="80">
        <v>16555.199079035734</v>
      </c>
      <c r="F324" s="11">
        <v>1438.4450230817599</v>
      </c>
      <c r="G324" s="11">
        <v>1530.2606628529361</v>
      </c>
      <c r="H324" s="12"/>
      <c r="I324" s="80">
        <v>16535.084600102353</v>
      </c>
      <c r="J324" s="31">
        <v>308.29128665366017</v>
      </c>
      <c r="K324" s="81">
        <v>16226.793313448692</v>
      </c>
      <c r="L324" s="61"/>
      <c r="M324" s="37">
        <f t="shared" si="36"/>
        <v>182.75885077706607</v>
      </c>
      <c r="N324" s="37">
        <f t="shared" si="37"/>
        <v>621.21354529053224</v>
      </c>
      <c r="O324" s="30">
        <f t="shared" si="42"/>
        <v>15422.820917381094</v>
      </c>
      <c r="P324" s="28"/>
      <c r="Q324" s="37">
        <f t="shared" si="38"/>
        <v>6.835391612459941</v>
      </c>
      <c r="R324" s="37">
        <f t="shared" si="39"/>
        <v>641.58321654673409</v>
      </c>
      <c r="S324" s="37">
        <f t="shared" si="43"/>
        <v>14774.402309221899</v>
      </c>
      <c r="T324" s="37"/>
      <c r="U324" s="37">
        <f t="shared" si="40"/>
        <v>-14.187827656416969</v>
      </c>
      <c r="V324" s="37">
        <f t="shared" si="41"/>
        <v>677.5598455119715</v>
      </c>
      <c r="W324" s="30">
        <f t="shared" si="44"/>
        <v>14096.842463709929</v>
      </c>
    </row>
    <row r="325" spans="2:23">
      <c r="B325" s="33"/>
      <c r="C325" s="78" t="s">
        <v>659</v>
      </c>
      <c r="D325" s="83" t="s">
        <v>238</v>
      </c>
      <c r="E325" s="80">
        <v>16555.199079035734</v>
      </c>
      <c r="F325" s="11">
        <v>1438.4450230817599</v>
      </c>
      <c r="G325" s="11">
        <v>1530.2606628529361</v>
      </c>
      <c r="H325" s="12"/>
      <c r="I325" s="80">
        <v>16535.084600102353</v>
      </c>
      <c r="J325" s="31">
        <v>308.29128665366017</v>
      </c>
      <c r="K325" s="81">
        <v>16226.793313448692</v>
      </c>
      <c r="L325" s="61"/>
      <c r="M325" s="37">
        <f t="shared" si="36"/>
        <v>182.75885077706607</v>
      </c>
      <c r="N325" s="37">
        <f t="shared" si="37"/>
        <v>621.21354529053224</v>
      </c>
      <c r="O325" s="30">
        <f t="shared" si="42"/>
        <v>15422.820917381094</v>
      </c>
      <c r="P325" s="28"/>
      <c r="Q325" s="37">
        <f t="shared" si="38"/>
        <v>6.835391612459941</v>
      </c>
      <c r="R325" s="37">
        <f t="shared" si="39"/>
        <v>641.58321654673409</v>
      </c>
      <c r="S325" s="37">
        <f t="shared" si="43"/>
        <v>14774.402309221899</v>
      </c>
      <c r="T325" s="37"/>
      <c r="U325" s="37">
        <f t="shared" si="40"/>
        <v>-14.187827656416969</v>
      </c>
      <c r="V325" s="37">
        <f t="shared" si="41"/>
        <v>677.5598455119715</v>
      </c>
      <c r="W325" s="30">
        <f t="shared" si="44"/>
        <v>14096.842463709929</v>
      </c>
    </row>
    <row r="326" spans="2:23">
      <c r="B326" s="33"/>
      <c r="C326" s="78" t="s">
        <v>660</v>
      </c>
      <c r="D326" s="83" t="s">
        <v>244</v>
      </c>
      <c r="E326" s="80">
        <v>16555.199079035734</v>
      </c>
      <c r="F326" s="11">
        <v>1438.4450230817599</v>
      </c>
      <c r="G326" s="11">
        <v>1530.2606628529361</v>
      </c>
      <c r="H326" s="12"/>
      <c r="I326" s="80">
        <v>16535.084600102353</v>
      </c>
      <c r="J326" s="31">
        <v>308.29128665366017</v>
      </c>
      <c r="K326" s="81">
        <v>16226.793313448692</v>
      </c>
      <c r="L326" s="61"/>
      <c r="M326" s="37">
        <f t="shared" si="36"/>
        <v>182.75885077706607</v>
      </c>
      <c r="N326" s="37">
        <f t="shared" si="37"/>
        <v>621.21354529053224</v>
      </c>
      <c r="O326" s="30">
        <f t="shared" si="42"/>
        <v>15422.820917381094</v>
      </c>
      <c r="P326" s="28"/>
      <c r="Q326" s="37">
        <f t="shared" si="38"/>
        <v>6.835391612459941</v>
      </c>
      <c r="R326" s="37">
        <f t="shared" si="39"/>
        <v>641.58321654673409</v>
      </c>
      <c r="S326" s="37">
        <f t="shared" si="43"/>
        <v>14774.402309221899</v>
      </c>
      <c r="T326" s="37"/>
      <c r="U326" s="37">
        <f t="shared" si="40"/>
        <v>-14.187827656416969</v>
      </c>
      <c r="V326" s="37">
        <f t="shared" si="41"/>
        <v>677.5598455119715</v>
      </c>
      <c r="W326" s="30">
        <f t="shared" si="44"/>
        <v>14096.842463709929</v>
      </c>
    </row>
    <row r="327" spans="2:23">
      <c r="B327" s="33"/>
      <c r="C327" s="78" t="s">
        <v>661</v>
      </c>
      <c r="D327" s="83" t="s">
        <v>250</v>
      </c>
      <c r="E327" s="80">
        <v>16555.199079035734</v>
      </c>
      <c r="F327" s="11">
        <v>1438.4450230817599</v>
      </c>
      <c r="G327" s="11">
        <v>1530.2606628529361</v>
      </c>
      <c r="H327" s="12"/>
      <c r="I327" s="80">
        <v>16535.084600102353</v>
      </c>
      <c r="J327" s="31">
        <v>308.29128665366017</v>
      </c>
      <c r="K327" s="81">
        <v>16226.793313448692</v>
      </c>
      <c r="L327" s="61"/>
      <c r="M327" s="37">
        <f t="shared" si="36"/>
        <v>182.75885077706607</v>
      </c>
      <c r="N327" s="37">
        <f t="shared" si="37"/>
        <v>621.21354529053224</v>
      </c>
      <c r="O327" s="30">
        <f t="shared" si="42"/>
        <v>15422.820917381094</v>
      </c>
      <c r="P327" s="28"/>
      <c r="Q327" s="37">
        <f t="shared" si="38"/>
        <v>6.835391612459941</v>
      </c>
      <c r="R327" s="37">
        <f t="shared" si="39"/>
        <v>641.58321654673409</v>
      </c>
      <c r="S327" s="37">
        <f t="shared" si="43"/>
        <v>14774.402309221899</v>
      </c>
      <c r="T327" s="37"/>
      <c r="U327" s="37">
        <f t="shared" si="40"/>
        <v>-14.187827656416969</v>
      </c>
      <c r="V327" s="37">
        <f t="shared" si="41"/>
        <v>677.5598455119715</v>
      </c>
      <c r="W327" s="30">
        <f t="shared" si="44"/>
        <v>14096.842463709929</v>
      </c>
    </row>
    <row r="328" spans="2:23">
      <c r="B328" s="33"/>
      <c r="C328" s="78" t="s">
        <v>662</v>
      </c>
      <c r="D328" s="83" t="s">
        <v>316</v>
      </c>
      <c r="E328" s="80">
        <v>16555.199079035734</v>
      </c>
      <c r="F328" s="11">
        <v>1438.4450230817599</v>
      </c>
      <c r="G328" s="11">
        <v>1530.2606628529361</v>
      </c>
      <c r="H328" s="12"/>
      <c r="I328" s="80">
        <v>16535.084600102353</v>
      </c>
      <c r="J328" s="31">
        <v>308.29128665366017</v>
      </c>
      <c r="K328" s="81">
        <v>16226.793313448692</v>
      </c>
      <c r="L328" s="61"/>
      <c r="M328" s="37">
        <f t="shared" ref="M328:M391" si="45">(K328-L328)/(K$1018-L$1018)*M$1018</f>
        <v>182.75885077706607</v>
      </c>
      <c r="N328" s="37">
        <f t="shared" ref="N328:N391" si="46">M328/M$1018*N$1018</f>
        <v>621.21354529053224</v>
      </c>
      <c r="O328" s="30">
        <f t="shared" si="42"/>
        <v>15422.820917381094</v>
      </c>
      <c r="P328" s="28"/>
      <c r="Q328" s="37">
        <f t="shared" ref="Q328:Q391" si="47">(O328-P328)/(O$1018-P$1018)*Q$1018</f>
        <v>6.835391612459941</v>
      </c>
      <c r="R328" s="37">
        <f t="shared" ref="R328:R391" si="48">Q328/Q$1018*R$1018</f>
        <v>641.58321654673409</v>
      </c>
      <c r="S328" s="37">
        <f t="shared" si="43"/>
        <v>14774.402309221899</v>
      </c>
      <c r="T328" s="37"/>
      <c r="U328" s="37">
        <f t="shared" ref="U328:U391" si="49">(S328-T328)/(S$1018-T$1018)*U$1018</f>
        <v>-14.187827656416969</v>
      </c>
      <c r="V328" s="37">
        <f t="shared" ref="V328:V391" si="50">R328/R$1018*V$1018</f>
        <v>677.5598455119715</v>
      </c>
      <c r="W328" s="30">
        <f t="shared" si="44"/>
        <v>14096.842463709929</v>
      </c>
    </row>
    <row r="329" spans="2:23">
      <c r="B329" s="33"/>
      <c r="C329" s="78" t="s">
        <v>663</v>
      </c>
      <c r="D329" s="83" t="s">
        <v>322</v>
      </c>
      <c r="E329" s="80">
        <v>16555.199079035734</v>
      </c>
      <c r="F329" s="11">
        <v>1438.4450230817599</v>
      </c>
      <c r="G329" s="11">
        <v>1530.2606628529361</v>
      </c>
      <c r="H329" s="12"/>
      <c r="I329" s="80">
        <v>16535.084600102353</v>
      </c>
      <c r="J329" s="31">
        <v>308.29128665366017</v>
      </c>
      <c r="K329" s="81">
        <v>16226.793313448692</v>
      </c>
      <c r="L329" s="61"/>
      <c r="M329" s="37">
        <f t="shared" si="45"/>
        <v>182.75885077706607</v>
      </c>
      <c r="N329" s="37">
        <f t="shared" si="46"/>
        <v>621.21354529053224</v>
      </c>
      <c r="O329" s="30">
        <f t="shared" ref="O329:O392" si="51">K329-L329-M329-N329</f>
        <v>15422.820917381094</v>
      </c>
      <c r="P329" s="28"/>
      <c r="Q329" s="37">
        <f t="shared" si="47"/>
        <v>6.835391612459941</v>
      </c>
      <c r="R329" s="37">
        <f t="shared" si="48"/>
        <v>641.58321654673409</v>
      </c>
      <c r="S329" s="37">
        <f t="shared" ref="S329:S392" si="52">O329-P329-Q329-R329</f>
        <v>14774.402309221899</v>
      </c>
      <c r="T329" s="37"/>
      <c r="U329" s="37">
        <f t="shared" si="49"/>
        <v>-14.187827656416969</v>
      </c>
      <c r="V329" s="37">
        <f t="shared" si="50"/>
        <v>677.5598455119715</v>
      </c>
      <c r="W329" s="30">
        <f t="shared" ref="W329:W392" si="53">O329-P329-Q329-R329-V329</f>
        <v>14096.842463709929</v>
      </c>
    </row>
    <row r="330" spans="2:23">
      <c r="B330" s="33"/>
      <c r="C330" s="78" t="s">
        <v>664</v>
      </c>
      <c r="D330" s="83" t="s">
        <v>412</v>
      </c>
      <c r="E330" s="80">
        <v>16555.199079035734</v>
      </c>
      <c r="F330" s="11">
        <v>1438.4450230817599</v>
      </c>
      <c r="G330" s="11">
        <v>1530.2606628529361</v>
      </c>
      <c r="H330" s="12"/>
      <c r="I330" s="80">
        <v>16535.084600102353</v>
      </c>
      <c r="J330" s="31">
        <v>308.29128665366017</v>
      </c>
      <c r="K330" s="81">
        <v>16226.793313448692</v>
      </c>
      <c r="L330" s="61"/>
      <c r="M330" s="37">
        <f t="shared" si="45"/>
        <v>182.75885077706607</v>
      </c>
      <c r="N330" s="37">
        <f t="shared" si="46"/>
        <v>621.21354529053224</v>
      </c>
      <c r="O330" s="30">
        <f t="shared" si="51"/>
        <v>15422.820917381094</v>
      </c>
      <c r="P330" s="28"/>
      <c r="Q330" s="37">
        <f t="shared" si="47"/>
        <v>6.835391612459941</v>
      </c>
      <c r="R330" s="37">
        <f t="shared" si="48"/>
        <v>641.58321654673409</v>
      </c>
      <c r="S330" s="37">
        <f t="shared" si="52"/>
        <v>14774.402309221899</v>
      </c>
      <c r="T330" s="37"/>
      <c r="U330" s="37">
        <f t="shared" si="49"/>
        <v>-14.187827656416969</v>
      </c>
      <c r="V330" s="37">
        <f t="shared" si="50"/>
        <v>677.5598455119715</v>
      </c>
      <c r="W330" s="30">
        <f t="shared" si="53"/>
        <v>14096.842463709929</v>
      </c>
    </row>
    <row r="331" spans="2:23">
      <c r="B331" s="33"/>
      <c r="C331" s="78" t="s">
        <v>665</v>
      </c>
      <c r="D331" s="86" t="s">
        <v>418</v>
      </c>
      <c r="E331" s="80">
        <v>0</v>
      </c>
      <c r="F331" s="11">
        <v>0</v>
      </c>
      <c r="G331" s="11">
        <v>0</v>
      </c>
      <c r="H331" s="12"/>
      <c r="I331" s="80">
        <v>0</v>
      </c>
      <c r="J331" s="31">
        <v>0</v>
      </c>
      <c r="K331" s="81">
        <v>0</v>
      </c>
      <c r="L331" s="61"/>
      <c r="M331" s="37">
        <f t="shared" si="45"/>
        <v>0</v>
      </c>
      <c r="N331" s="37">
        <f t="shared" si="46"/>
        <v>0</v>
      </c>
      <c r="O331" s="30">
        <f t="shared" si="51"/>
        <v>0</v>
      </c>
      <c r="P331" s="28"/>
      <c r="Q331" s="37">
        <f t="shared" si="47"/>
        <v>0</v>
      </c>
      <c r="R331" s="37">
        <f t="shared" si="48"/>
        <v>0</v>
      </c>
      <c r="S331" s="37">
        <f t="shared" si="52"/>
        <v>0</v>
      </c>
      <c r="T331" s="37"/>
      <c r="U331" s="37">
        <f t="shared" si="49"/>
        <v>0</v>
      </c>
      <c r="V331" s="37">
        <f t="shared" si="50"/>
        <v>0</v>
      </c>
      <c r="W331" s="30">
        <f t="shared" si="53"/>
        <v>0</v>
      </c>
    </row>
    <row r="332" spans="2:23">
      <c r="B332" s="33"/>
      <c r="C332" s="78" t="s">
        <v>666</v>
      </c>
      <c r="D332" s="83" t="s">
        <v>442</v>
      </c>
      <c r="E332" s="80">
        <v>16555.199079035734</v>
      </c>
      <c r="F332" s="11">
        <v>1438.4450230817599</v>
      </c>
      <c r="G332" s="11">
        <v>1530.2606628529361</v>
      </c>
      <c r="H332" s="12"/>
      <c r="I332" s="80">
        <v>16535.084600102353</v>
      </c>
      <c r="J332" s="31">
        <v>308.29128665366017</v>
      </c>
      <c r="K332" s="81">
        <v>16226.793313448692</v>
      </c>
      <c r="L332" s="61"/>
      <c r="M332" s="37">
        <f t="shared" si="45"/>
        <v>182.75885077706607</v>
      </c>
      <c r="N332" s="37">
        <f t="shared" si="46"/>
        <v>621.21354529053224</v>
      </c>
      <c r="O332" s="30">
        <f t="shared" si="51"/>
        <v>15422.820917381094</v>
      </c>
      <c r="P332" s="28"/>
      <c r="Q332" s="37">
        <f t="shared" si="47"/>
        <v>6.835391612459941</v>
      </c>
      <c r="R332" s="37">
        <f t="shared" si="48"/>
        <v>641.58321654673409</v>
      </c>
      <c r="S332" s="37">
        <f t="shared" si="52"/>
        <v>14774.402309221899</v>
      </c>
      <c r="T332" s="37"/>
      <c r="U332" s="37">
        <f t="shared" si="49"/>
        <v>-14.187827656416969</v>
      </c>
      <c r="V332" s="37">
        <f t="shared" si="50"/>
        <v>677.5598455119715</v>
      </c>
      <c r="W332" s="30">
        <f t="shared" si="53"/>
        <v>14096.842463709929</v>
      </c>
    </row>
    <row r="333" spans="2:23">
      <c r="B333" s="33"/>
      <c r="C333" s="78" t="s">
        <v>667</v>
      </c>
      <c r="D333" s="83" t="s">
        <v>668</v>
      </c>
      <c r="E333" s="80">
        <v>16555.199079035734</v>
      </c>
      <c r="F333" s="11">
        <v>1438.4450230817599</v>
      </c>
      <c r="G333" s="11">
        <v>1530.2606628529361</v>
      </c>
      <c r="H333" s="12"/>
      <c r="I333" s="80">
        <v>16535.084600102353</v>
      </c>
      <c r="J333" s="31">
        <v>308.29128665366017</v>
      </c>
      <c r="K333" s="81">
        <v>16226.793313448692</v>
      </c>
      <c r="L333" s="61"/>
      <c r="M333" s="37">
        <f t="shared" si="45"/>
        <v>182.75885077706607</v>
      </c>
      <c r="N333" s="37">
        <f t="shared" si="46"/>
        <v>621.21354529053224</v>
      </c>
      <c r="O333" s="30">
        <f t="shared" si="51"/>
        <v>15422.820917381094</v>
      </c>
      <c r="P333" s="28"/>
      <c r="Q333" s="37">
        <f t="shared" si="47"/>
        <v>6.835391612459941</v>
      </c>
      <c r="R333" s="37">
        <f t="shared" si="48"/>
        <v>641.58321654673409</v>
      </c>
      <c r="S333" s="37">
        <f t="shared" si="52"/>
        <v>14774.402309221899</v>
      </c>
      <c r="T333" s="37"/>
      <c r="U333" s="37">
        <f t="shared" si="49"/>
        <v>-14.187827656416969</v>
      </c>
      <c r="V333" s="37">
        <f t="shared" si="50"/>
        <v>677.5598455119715</v>
      </c>
      <c r="W333" s="30">
        <f t="shared" si="53"/>
        <v>14096.842463709929</v>
      </c>
    </row>
    <row r="334" spans="2:23">
      <c r="B334" s="33"/>
      <c r="C334" s="78" t="s">
        <v>669</v>
      </c>
      <c r="D334" s="83" t="s">
        <v>670</v>
      </c>
      <c r="E334" s="80">
        <v>16555.199079035734</v>
      </c>
      <c r="F334" s="11">
        <v>1438.4450230817599</v>
      </c>
      <c r="G334" s="11">
        <v>1530.2606628529361</v>
      </c>
      <c r="H334" s="12"/>
      <c r="I334" s="80">
        <v>16535.084600102353</v>
      </c>
      <c r="J334" s="31">
        <v>308.29128665366017</v>
      </c>
      <c r="K334" s="81">
        <v>16226.793313448692</v>
      </c>
      <c r="L334" s="61"/>
      <c r="M334" s="37">
        <f t="shared" si="45"/>
        <v>182.75885077706607</v>
      </c>
      <c r="N334" s="37">
        <f t="shared" si="46"/>
        <v>621.21354529053224</v>
      </c>
      <c r="O334" s="30">
        <f t="shared" si="51"/>
        <v>15422.820917381094</v>
      </c>
      <c r="P334" s="28"/>
      <c r="Q334" s="37">
        <f t="shared" si="47"/>
        <v>6.835391612459941</v>
      </c>
      <c r="R334" s="37">
        <f t="shared" si="48"/>
        <v>641.58321654673409</v>
      </c>
      <c r="S334" s="37">
        <f t="shared" si="52"/>
        <v>14774.402309221899</v>
      </c>
      <c r="T334" s="37"/>
      <c r="U334" s="37">
        <f t="shared" si="49"/>
        <v>-14.187827656416969</v>
      </c>
      <c r="V334" s="37">
        <f t="shared" si="50"/>
        <v>677.5598455119715</v>
      </c>
      <c r="W334" s="30">
        <f t="shared" si="53"/>
        <v>14096.842463709929</v>
      </c>
    </row>
    <row r="335" spans="2:23">
      <c r="B335" s="33"/>
      <c r="C335" s="78" t="s">
        <v>671</v>
      </c>
      <c r="D335" s="83" t="s">
        <v>672</v>
      </c>
      <c r="E335" s="80">
        <v>16555.199079035734</v>
      </c>
      <c r="F335" s="11">
        <v>1438.4450230817599</v>
      </c>
      <c r="G335" s="11">
        <v>1530.2606628529361</v>
      </c>
      <c r="H335" s="12"/>
      <c r="I335" s="80">
        <v>16535.084600102353</v>
      </c>
      <c r="J335" s="31">
        <v>308.29128665366017</v>
      </c>
      <c r="K335" s="81">
        <v>16226.793313448692</v>
      </c>
      <c r="L335" s="61"/>
      <c r="M335" s="37">
        <f t="shared" si="45"/>
        <v>182.75885077706607</v>
      </c>
      <c r="N335" s="37">
        <f t="shared" si="46"/>
        <v>621.21354529053224</v>
      </c>
      <c r="O335" s="30">
        <f t="shared" si="51"/>
        <v>15422.820917381094</v>
      </c>
      <c r="P335" s="28"/>
      <c r="Q335" s="37">
        <f t="shared" si="47"/>
        <v>6.835391612459941</v>
      </c>
      <c r="R335" s="37">
        <f t="shared" si="48"/>
        <v>641.58321654673409</v>
      </c>
      <c r="S335" s="37">
        <f t="shared" si="52"/>
        <v>14774.402309221899</v>
      </c>
      <c r="T335" s="37"/>
      <c r="U335" s="37">
        <f t="shared" si="49"/>
        <v>-14.187827656416969</v>
      </c>
      <c r="V335" s="37">
        <f t="shared" si="50"/>
        <v>677.5598455119715</v>
      </c>
      <c r="W335" s="30">
        <f t="shared" si="53"/>
        <v>14096.842463709929</v>
      </c>
    </row>
    <row r="336" spans="2:23">
      <c r="B336" s="33"/>
      <c r="C336" s="78" t="s">
        <v>673</v>
      </c>
      <c r="D336" s="83" t="s">
        <v>674</v>
      </c>
      <c r="E336" s="80">
        <v>16555.199079035734</v>
      </c>
      <c r="F336" s="11">
        <v>1438.4450230817599</v>
      </c>
      <c r="G336" s="11">
        <v>1530.2606628529361</v>
      </c>
      <c r="H336" s="12"/>
      <c r="I336" s="80">
        <v>16535.084600102353</v>
      </c>
      <c r="J336" s="31">
        <v>308.29128665366017</v>
      </c>
      <c r="K336" s="81">
        <v>16226.793313448692</v>
      </c>
      <c r="L336" s="61"/>
      <c r="M336" s="37">
        <f t="shared" si="45"/>
        <v>182.75885077706607</v>
      </c>
      <c r="N336" s="37">
        <f t="shared" si="46"/>
        <v>621.21354529053224</v>
      </c>
      <c r="O336" s="30">
        <f t="shared" si="51"/>
        <v>15422.820917381094</v>
      </c>
      <c r="P336" s="28"/>
      <c r="Q336" s="37">
        <f t="shared" si="47"/>
        <v>6.835391612459941</v>
      </c>
      <c r="R336" s="37">
        <f t="shared" si="48"/>
        <v>641.58321654673409</v>
      </c>
      <c r="S336" s="37">
        <f t="shared" si="52"/>
        <v>14774.402309221899</v>
      </c>
      <c r="T336" s="37"/>
      <c r="U336" s="37">
        <f t="shared" si="49"/>
        <v>-14.187827656416969</v>
      </c>
      <c r="V336" s="37">
        <f t="shared" si="50"/>
        <v>677.5598455119715</v>
      </c>
      <c r="W336" s="30">
        <f t="shared" si="53"/>
        <v>14096.842463709929</v>
      </c>
    </row>
    <row r="337" spans="2:23">
      <c r="B337" s="33"/>
      <c r="C337" s="78" t="s">
        <v>675</v>
      </c>
      <c r="D337" s="83" t="s">
        <v>676</v>
      </c>
      <c r="E337" s="80">
        <v>16555.199079035734</v>
      </c>
      <c r="F337" s="11">
        <v>1438.4450230817599</v>
      </c>
      <c r="G337" s="11">
        <v>1530.2606628529361</v>
      </c>
      <c r="H337" s="12"/>
      <c r="I337" s="80">
        <v>16535.084600102353</v>
      </c>
      <c r="J337" s="31">
        <v>308.29128665366017</v>
      </c>
      <c r="K337" s="81">
        <v>16226.793313448692</v>
      </c>
      <c r="L337" s="61"/>
      <c r="M337" s="37">
        <f t="shared" si="45"/>
        <v>182.75885077706607</v>
      </c>
      <c r="N337" s="37">
        <f t="shared" si="46"/>
        <v>621.21354529053224</v>
      </c>
      <c r="O337" s="30">
        <f t="shared" si="51"/>
        <v>15422.820917381094</v>
      </c>
      <c r="P337" s="28"/>
      <c r="Q337" s="37">
        <f t="shared" si="47"/>
        <v>6.835391612459941</v>
      </c>
      <c r="R337" s="37">
        <f t="shared" si="48"/>
        <v>641.58321654673409</v>
      </c>
      <c r="S337" s="37">
        <f t="shared" si="52"/>
        <v>14774.402309221899</v>
      </c>
      <c r="T337" s="37"/>
      <c r="U337" s="37">
        <f t="shared" si="49"/>
        <v>-14.187827656416969</v>
      </c>
      <c r="V337" s="37">
        <f t="shared" si="50"/>
        <v>677.5598455119715</v>
      </c>
      <c r="W337" s="30">
        <f t="shared" si="53"/>
        <v>14096.842463709929</v>
      </c>
    </row>
    <row r="338" spans="2:23">
      <c r="B338" s="33"/>
      <c r="C338" s="78" t="s">
        <v>677</v>
      </c>
      <c r="D338" s="83" t="s">
        <v>678</v>
      </c>
      <c r="E338" s="80">
        <v>16555.199079035734</v>
      </c>
      <c r="F338" s="11">
        <v>1438.4450230817599</v>
      </c>
      <c r="G338" s="11">
        <v>1530.2606628529361</v>
      </c>
      <c r="H338" s="12"/>
      <c r="I338" s="80">
        <v>16535.084600102353</v>
      </c>
      <c r="J338" s="31">
        <v>308.29128665366017</v>
      </c>
      <c r="K338" s="81">
        <v>16226.793313448692</v>
      </c>
      <c r="L338" s="61"/>
      <c r="M338" s="37">
        <f t="shared" si="45"/>
        <v>182.75885077706607</v>
      </c>
      <c r="N338" s="37">
        <f t="shared" si="46"/>
        <v>621.21354529053224</v>
      </c>
      <c r="O338" s="30">
        <f t="shared" si="51"/>
        <v>15422.820917381094</v>
      </c>
      <c r="P338" s="28"/>
      <c r="Q338" s="37">
        <f t="shared" si="47"/>
        <v>6.835391612459941</v>
      </c>
      <c r="R338" s="37">
        <f t="shared" si="48"/>
        <v>641.58321654673409</v>
      </c>
      <c r="S338" s="37">
        <f t="shared" si="52"/>
        <v>14774.402309221899</v>
      </c>
      <c r="T338" s="37"/>
      <c r="U338" s="37">
        <f t="shared" si="49"/>
        <v>-14.187827656416969</v>
      </c>
      <c r="V338" s="37">
        <f t="shared" si="50"/>
        <v>677.5598455119715</v>
      </c>
      <c r="W338" s="30">
        <f t="shared" si="53"/>
        <v>14096.842463709929</v>
      </c>
    </row>
    <row r="339" spans="2:23">
      <c r="B339" s="33"/>
      <c r="C339" s="78" t="s">
        <v>679</v>
      </c>
      <c r="D339" s="83" t="s">
        <v>680</v>
      </c>
      <c r="E339" s="80">
        <v>16555.199079035734</v>
      </c>
      <c r="F339" s="11">
        <v>1438.4450230817599</v>
      </c>
      <c r="G339" s="11">
        <v>1530.2606628529361</v>
      </c>
      <c r="H339" s="12"/>
      <c r="I339" s="80">
        <v>16535.084600102353</v>
      </c>
      <c r="J339" s="31">
        <v>308.29128665366017</v>
      </c>
      <c r="K339" s="81">
        <v>16226.793313448692</v>
      </c>
      <c r="L339" s="61"/>
      <c r="M339" s="37">
        <f t="shared" si="45"/>
        <v>182.75885077706607</v>
      </c>
      <c r="N339" s="37">
        <f t="shared" si="46"/>
        <v>621.21354529053224</v>
      </c>
      <c r="O339" s="30">
        <f t="shared" si="51"/>
        <v>15422.820917381094</v>
      </c>
      <c r="P339" s="28"/>
      <c r="Q339" s="37">
        <f t="shared" si="47"/>
        <v>6.835391612459941</v>
      </c>
      <c r="R339" s="37">
        <f t="shared" si="48"/>
        <v>641.58321654673409</v>
      </c>
      <c r="S339" s="37">
        <f t="shared" si="52"/>
        <v>14774.402309221899</v>
      </c>
      <c r="T339" s="37"/>
      <c r="U339" s="37">
        <f t="shared" si="49"/>
        <v>-14.187827656416969</v>
      </c>
      <c r="V339" s="37">
        <f t="shared" si="50"/>
        <v>677.5598455119715</v>
      </c>
      <c r="W339" s="30">
        <f t="shared" si="53"/>
        <v>14096.842463709929</v>
      </c>
    </row>
    <row r="340" spans="2:23">
      <c r="B340" s="33"/>
      <c r="C340" s="78" t="s">
        <v>681</v>
      </c>
      <c r="D340" s="83" t="s">
        <v>682</v>
      </c>
      <c r="E340" s="80">
        <v>0</v>
      </c>
      <c r="F340" s="11">
        <v>0</v>
      </c>
      <c r="G340" s="11">
        <v>0</v>
      </c>
      <c r="H340" s="12"/>
      <c r="I340" s="80">
        <v>0</v>
      </c>
      <c r="J340" s="31">
        <v>0</v>
      </c>
      <c r="K340" s="81">
        <v>0</v>
      </c>
      <c r="L340" s="61"/>
      <c r="M340" s="37">
        <f t="shared" si="45"/>
        <v>0</v>
      </c>
      <c r="N340" s="37">
        <f t="shared" si="46"/>
        <v>0</v>
      </c>
      <c r="O340" s="30">
        <f t="shared" si="51"/>
        <v>0</v>
      </c>
      <c r="P340" s="28"/>
      <c r="Q340" s="37">
        <f t="shared" si="47"/>
        <v>0</v>
      </c>
      <c r="R340" s="37">
        <f t="shared" si="48"/>
        <v>0</v>
      </c>
      <c r="S340" s="37">
        <f t="shared" si="52"/>
        <v>0</v>
      </c>
      <c r="T340" s="37"/>
      <c r="U340" s="37">
        <f t="shared" si="49"/>
        <v>0</v>
      </c>
      <c r="V340" s="37">
        <f t="shared" si="50"/>
        <v>0</v>
      </c>
      <c r="W340" s="30">
        <f t="shared" si="53"/>
        <v>0</v>
      </c>
    </row>
    <row r="341" spans="2:23">
      <c r="B341" s="33"/>
      <c r="C341" s="78" t="s">
        <v>683</v>
      </c>
      <c r="D341" s="79" t="s">
        <v>684</v>
      </c>
      <c r="E341" s="80">
        <v>16555.199079035734</v>
      </c>
      <c r="F341" s="11">
        <v>1438.4450230817599</v>
      </c>
      <c r="G341" s="11">
        <v>1530.2606628529361</v>
      </c>
      <c r="H341" s="12"/>
      <c r="I341" s="80">
        <v>16535.084600102353</v>
      </c>
      <c r="J341" s="31">
        <v>308.29128665366017</v>
      </c>
      <c r="K341" s="81">
        <v>16226.793313448692</v>
      </c>
      <c r="L341" s="61"/>
      <c r="M341" s="37">
        <f t="shared" si="45"/>
        <v>182.75885077706607</v>
      </c>
      <c r="N341" s="37">
        <f t="shared" si="46"/>
        <v>621.21354529053224</v>
      </c>
      <c r="O341" s="30">
        <f t="shared" si="51"/>
        <v>15422.820917381094</v>
      </c>
      <c r="P341" s="28"/>
      <c r="Q341" s="37">
        <f t="shared" si="47"/>
        <v>6.835391612459941</v>
      </c>
      <c r="R341" s="37">
        <f t="shared" si="48"/>
        <v>641.58321654673409</v>
      </c>
      <c r="S341" s="37">
        <f t="shared" si="52"/>
        <v>14774.402309221899</v>
      </c>
      <c r="T341" s="37"/>
      <c r="U341" s="37">
        <f t="shared" si="49"/>
        <v>-14.187827656416969</v>
      </c>
      <c r="V341" s="37">
        <f t="shared" si="50"/>
        <v>677.5598455119715</v>
      </c>
      <c r="W341" s="30">
        <f t="shared" si="53"/>
        <v>14096.842463709929</v>
      </c>
    </row>
    <row r="342" spans="2:23">
      <c r="B342" s="84" t="s">
        <v>506</v>
      </c>
      <c r="C342" s="78" t="s">
        <v>685</v>
      </c>
      <c r="D342" s="79" t="s">
        <v>280</v>
      </c>
      <c r="E342" s="80">
        <v>13244.159263228588</v>
      </c>
      <c r="F342" s="11">
        <v>1150.7576698953508</v>
      </c>
      <c r="G342" s="11">
        <v>1224.2102871227137</v>
      </c>
      <c r="H342" s="12"/>
      <c r="I342" s="80">
        <v>13228.067680081884</v>
      </c>
      <c r="J342" s="31">
        <v>246.63302932292817</v>
      </c>
      <c r="K342" s="81">
        <v>12981.434650758956</v>
      </c>
      <c r="L342" s="61"/>
      <c r="M342" s="37">
        <f t="shared" si="45"/>
        <v>146.20708062165286</v>
      </c>
      <c r="N342" s="37">
        <f t="shared" si="46"/>
        <v>496.97083623242582</v>
      </c>
      <c r="O342" s="30">
        <f t="shared" si="51"/>
        <v>12338.256733904878</v>
      </c>
      <c r="P342" s="28"/>
      <c r="Q342" s="37">
        <f t="shared" si="47"/>
        <v>5.4683132899679538</v>
      </c>
      <c r="R342" s="37">
        <f t="shared" si="48"/>
        <v>513.26657323738743</v>
      </c>
      <c r="S342" s="37">
        <f t="shared" si="52"/>
        <v>11819.521847377522</v>
      </c>
      <c r="T342" s="37"/>
      <c r="U342" s="37">
        <f t="shared" si="49"/>
        <v>-11.350262125133577</v>
      </c>
      <c r="V342" s="37">
        <f t="shared" si="50"/>
        <v>542.04787640957738</v>
      </c>
      <c r="W342" s="30">
        <f t="shared" si="53"/>
        <v>11277.473970967945</v>
      </c>
    </row>
    <row r="343" spans="2:23">
      <c r="B343" s="33"/>
      <c r="C343" s="78" t="s">
        <v>686</v>
      </c>
      <c r="D343" s="79" t="s">
        <v>298</v>
      </c>
      <c r="E343" s="80">
        <v>13244.159263228588</v>
      </c>
      <c r="F343" s="11">
        <v>1150.7576698953508</v>
      </c>
      <c r="G343" s="11">
        <v>1224.2102871227137</v>
      </c>
      <c r="H343" s="12"/>
      <c r="I343" s="80">
        <v>13228.067680081884</v>
      </c>
      <c r="J343" s="31">
        <v>246.63302932292817</v>
      </c>
      <c r="K343" s="81">
        <v>12981.434650758956</v>
      </c>
      <c r="L343" s="61"/>
      <c r="M343" s="37">
        <f t="shared" si="45"/>
        <v>146.20708062165286</v>
      </c>
      <c r="N343" s="37">
        <f t="shared" si="46"/>
        <v>496.97083623242582</v>
      </c>
      <c r="O343" s="30">
        <f t="shared" si="51"/>
        <v>12338.256733904878</v>
      </c>
      <c r="P343" s="28"/>
      <c r="Q343" s="37">
        <f t="shared" si="47"/>
        <v>5.4683132899679538</v>
      </c>
      <c r="R343" s="37">
        <f t="shared" si="48"/>
        <v>513.26657323738743</v>
      </c>
      <c r="S343" s="37">
        <f t="shared" si="52"/>
        <v>11819.521847377522</v>
      </c>
      <c r="T343" s="37"/>
      <c r="U343" s="37">
        <f t="shared" si="49"/>
        <v>-11.350262125133577</v>
      </c>
      <c r="V343" s="37">
        <f t="shared" si="50"/>
        <v>542.04787640957738</v>
      </c>
      <c r="W343" s="30">
        <f t="shared" si="53"/>
        <v>11277.473970967945</v>
      </c>
    </row>
    <row r="344" spans="2:23">
      <c r="B344" s="33"/>
      <c r="C344" s="78" t="s">
        <v>687</v>
      </c>
      <c r="D344" s="79" t="s">
        <v>304</v>
      </c>
      <c r="E344" s="80">
        <v>13244.159263228588</v>
      </c>
      <c r="F344" s="11">
        <v>1150.7576698953508</v>
      </c>
      <c r="G344" s="11">
        <v>1224.2102871227137</v>
      </c>
      <c r="H344" s="12"/>
      <c r="I344" s="80">
        <v>13228.067680081884</v>
      </c>
      <c r="J344" s="31">
        <v>246.63302932292817</v>
      </c>
      <c r="K344" s="81">
        <v>12981.434650758956</v>
      </c>
      <c r="L344" s="61"/>
      <c r="M344" s="37">
        <f t="shared" si="45"/>
        <v>146.20708062165286</v>
      </c>
      <c r="N344" s="37">
        <f t="shared" si="46"/>
        <v>496.97083623242582</v>
      </c>
      <c r="O344" s="30">
        <f t="shared" si="51"/>
        <v>12338.256733904878</v>
      </c>
      <c r="P344" s="28"/>
      <c r="Q344" s="37">
        <f t="shared" si="47"/>
        <v>5.4683132899679538</v>
      </c>
      <c r="R344" s="37">
        <f t="shared" si="48"/>
        <v>513.26657323738743</v>
      </c>
      <c r="S344" s="37">
        <f t="shared" si="52"/>
        <v>11819.521847377522</v>
      </c>
      <c r="T344" s="37"/>
      <c r="U344" s="37">
        <f t="shared" si="49"/>
        <v>-11.350262125133577</v>
      </c>
      <c r="V344" s="37">
        <f t="shared" si="50"/>
        <v>542.04787640957738</v>
      </c>
      <c r="W344" s="30">
        <f t="shared" si="53"/>
        <v>11277.473970967945</v>
      </c>
    </row>
    <row r="345" spans="2:23">
      <c r="B345" s="33"/>
      <c r="C345" s="78" t="s">
        <v>688</v>
      </c>
      <c r="D345" s="79" t="s">
        <v>310</v>
      </c>
      <c r="E345" s="80">
        <v>13244.159263228588</v>
      </c>
      <c r="F345" s="11">
        <v>1150.7576698953508</v>
      </c>
      <c r="G345" s="11">
        <v>1224.2102871227137</v>
      </c>
      <c r="H345" s="12"/>
      <c r="I345" s="80">
        <v>13228.067680081884</v>
      </c>
      <c r="J345" s="31">
        <v>246.63302932292817</v>
      </c>
      <c r="K345" s="81">
        <v>12981.434650758956</v>
      </c>
      <c r="L345" s="61"/>
      <c r="M345" s="37">
        <f t="shared" si="45"/>
        <v>146.20708062165286</v>
      </c>
      <c r="N345" s="37">
        <f t="shared" si="46"/>
        <v>496.97083623242582</v>
      </c>
      <c r="O345" s="30">
        <f t="shared" si="51"/>
        <v>12338.256733904878</v>
      </c>
      <c r="P345" s="28"/>
      <c r="Q345" s="37">
        <f t="shared" si="47"/>
        <v>5.4683132899679538</v>
      </c>
      <c r="R345" s="37">
        <f t="shared" si="48"/>
        <v>513.26657323738743</v>
      </c>
      <c r="S345" s="37">
        <f t="shared" si="52"/>
        <v>11819.521847377522</v>
      </c>
      <c r="T345" s="37"/>
      <c r="U345" s="37">
        <f t="shared" si="49"/>
        <v>-11.350262125133577</v>
      </c>
      <c r="V345" s="37">
        <f t="shared" si="50"/>
        <v>542.04787640957738</v>
      </c>
      <c r="W345" s="30">
        <f t="shared" si="53"/>
        <v>11277.473970967945</v>
      </c>
    </row>
    <row r="346" spans="2:23">
      <c r="B346" s="33"/>
      <c r="C346" s="78" t="s">
        <v>689</v>
      </c>
      <c r="D346" s="79" t="s">
        <v>328</v>
      </c>
      <c r="E346" s="80">
        <v>13244.159263228588</v>
      </c>
      <c r="F346" s="11">
        <v>1150.7576698953508</v>
      </c>
      <c r="G346" s="11">
        <v>1224.2102871227137</v>
      </c>
      <c r="H346" s="12"/>
      <c r="I346" s="80">
        <v>13228.067680081884</v>
      </c>
      <c r="J346" s="31">
        <v>246.63302932292817</v>
      </c>
      <c r="K346" s="81">
        <v>12981.434650758956</v>
      </c>
      <c r="L346" s="61"/>
      <c r="M346" s="37">
        <f t="shared" si="45"/>
        <v>146.20708062165286</v>
      </c>
      <c r="N346" s="37">
        <f t="shared" si="46"/>
        <v>496.97083623242582</v>
      </c>
      <c r="O346" s="30">
        <f t="shared" si="51"/>
        <v>12338.256733904878</v>
      </c>
      <c r="P346" s="28"/>
      <c r="Q346" s="37">
        <f t="shared" si="47"/>
        <v>5.4683132899679538</v>
      </c>
      <c r="R346" s="37">
        <f t="shared" si="48"/>
        <v>513.26657323738743</v>
      </c>
      <c r="S346" s="37">
        <f t="shared" si="52"/>
        <v>11819.521847377522</v>
      </c>
      <c r="T346" s="37"/>
      <c r="U346" s="37">
        <f t="shared" si="49"/>
        <v>-11.350262125133577</v>
      </c>
      <c r="V346" s="37">
        <f t="shared" si="50"/>
        <v>542.04787640957738</v>
      </c>
      <c r="W346" s="30">
        <f t="shared" si="53"/>
        <v>11277.473970967945</v>
      </c>
    </row>
    <row r="347" spans="2:23">
      <c r="B347" s="33"/>
      <c r="C347" s="78" t="s">
        <v>690</v>
      </c>
      <c r="D347" s="79" t="s">
        <v>346</v>
      </c>
      <c r="E347" s="80">
        <v>13244.159263228588</v>
      </c>
      <c r="F347" s="11">
        <v>1150.7576698953508</v>
      </c>
      <c r="G347" s="11">
        <v>1224.2102871227137</v>
      </c>
      <c r="H347" s="12"/>
      <c r="I347" s="80">
        <v>13228.067680081884</v>
      </c>
      <c r="J347" s="31">
        <v>246.63302932292817</v>
      </c>
      <c r="K347" s="81">
        <v>12981.434650758956</v>
      </c>
      <c r="L347" s="61"/>
      <c r="M347" s="37">
        <f t="shared" si="45"/>
        <v>146.20708062165286</v>
      </c>
      <c r="N347" s="37">
        <f t="shared" si="46"/>
        <v>496.97083623242582</v>
      </c>
      <c r="O347" s="30">
        <f t="shared" si="51"/>
        <v>12338.256733904878</v>
      </c>
      <c r="P347" s="28"/>
      <c r="Q347" s="37">
        <f t="shared" si="47"/>
        <v>5.4683132899679538</v>
      </c>
      <c r="R347" s="37">
        <f t="shared" si="48"/>
        <v>513.26657323738743</v>
      </c>
      <c r="S347" s="37">
        <f t="shared" si="52"/>
        <v>11819.521847377522</v>
      </c>
      <c r="T347" s="37"/>
      <c r="U347" s="37">
        <f t="shared" si="49"/>
        <v>-11.350262125133577</v>
      </c>
      <c r="V347" s="37">
        <f t="shared" si="50"/>
        <v>542.04787640957738</v>
      </c>
      <c r="W347" s="30">
        <f t="shared" si="53"/>
        <v>11277.473970967945</v>
      </c>
    </row>
    <row r="348" spans="2:23">
      <c r="B348" s="33"/>
      <c r="C348" s="78" t="s">
        <v>691</v>
      </c>
      <c r="D348" s="79" t="s">
        <v>352</v>
      </c>
      <c r="E348" s="80">
        <v>13244.159263228588</v>
      </c>
      <c r="F348" s="11">
        <v>1150.7576698953508</v>
      </c>
      <c r="G348" s="11">
        <v>1224.2102871227137</v>
      </c>
      <c r="H348" s="12"/>
      <c r="I348" s="80">
        <v>13228.067680081884</v>
      </c>
      <c r="J348" s="31">
        <v>246.63302932292817</v>
      </c>
      <c r="K348" s="81">
        <v>12981.434650758956</v>
      </c>
      <c r="L348" s="61"/>
      <c r="M348" s="37">
        <f t="shared" si="45"/>
        <v>146.20708062165286</v>
      </c>
      <c r="N348" s="37">
        <f t="shared" si="46"/>
        <v>496.97083623242582</v>
      </c>
      <c r="O348" s="30">
        <f t="shared" si="51"/>
        <v>12338.256733904878</v>
      </c>
      <c r="P348" s="28"/>
      <c r="Q348" s="37">
        <f t="shared" si="47"/>
        <v>5.4683132899679538</v>
      </c>
      <c r="R348" s="37">
        <f t="shared" si="48"/>
        <v>513.26657323738743</v>
      </c>
      <c r="S348" s="37">
        <f t="shared" si="52"/>
        <v>11819.521847377522</v>
      </c>
      <c r="T348" s="37"/>
      <c r="U348" s="37">
        <f t="shared" si="49"/>
        <v>-11.350262125133577</v>
      </c>
      <c r="V348" s="37">
        <f t="shared" si="50"/>
        <v>542.04787640957738</v>
      </c>
      <c r="W348" s="30">
        <f t="shared" si="53"/>
        <v>11277.473970967945</v>
      </c>
    </row>
    <row r="349" spans="2:23">
      <c r="B349" s="33"/>
      <c r="C349" s="78" t="s">
        <v>692</v>
      </c>
      <c r="D349" s="79" t="s">
        <v>376</v>
      </c>
      <c r="E349" s="80">
        <v>13244.159263228588</v>
      </c>
      <c r="F349" s="11">
        <v>1150.7576698953508</v>
      </c>
      <c r="G349" s="11">
        <v>1224.2102871227137</v>
      </c>
      <c r="H349" s="12"/>
      <c r="I349" s="80">
        <v>13228.067680081884</v>
      </c>
      <c r="J349" s="31">
        <v>246.63302932292817</v>
      </c>
      <c r="K349" s="81">
        <v>12981.434650758956</v>
      </c>
      <c r="L349" s="61"/>
      <c r="M349" s="37">
        <f t="shared" si="45"/>
        <v>146.20708062165286</v>
      </c>
      <c r="N349" s="37">
        <f t="shared" si="46"/>
        <v>496.97083623242582</v>
      </c>
      <c r="O349" s="30">
        <f t="shared" si="51"/>
        <v>12338.256733904878</v>
      </c>
      <c r="P349" s="28"/>
      <c r="Q349" s="37">
        <f t="shared" si="47"/>
        <v>5.4683132899679538</v>
      </c>
      <c r="R349" s="37">
        <f t="shared" si="48"/>
        <v>513.26657323738743</v>
      </c>
      <c r="S349" s="37">
        <f t="shared" si="52"/>
        <v>11819.521847377522</v>
      </c>
      <c r="T349" s="37"/>
      <c r="U349" s="37">
        <f t="shared" si="49"/>
        <v>-11.350262125133577</v>
      </c>
      <c r="V349" s="37">
        <f t="shared" si="50"/>
        <v>542.04787640957738</v>
      </c>
      <c r="W349" s="30">
        <f t="shared" si="53"/>
        <v>11277.473970967945</v>
      </c>
    </row>
    <row r="350" spans="2:23">
      <c r="B350" s="33"/>
      <c r="C350" s="78" t="s">
        <v>693</v>
      </c>
      <c r="D350" s="79" t="s">
        <v>382</v>
      </c>
      <c r="E350" s="80">
        <v>13244.159263228588</v>
      </c>
      <c r="F350" s="11">
        <v>1150.7576698953508</v>
      </c>
      <c r="G350" s="11">
        <v>1224.2102871227137</v>
      </c>
      <c r="H350" s="12"/>
      <c r="I350" s="80">
        <v>13228.067680081884</v>
      </c>
      <c r="J350" s="31">
        <v>246.63302932292817</v>
      </c>
      <c r="K350" s="81">
        <v>12981.434650758956</v>
      </c>
      <c r="L350" s="61"/>
      <c r="M350" s="37">
        <f t="shared" si="45"/>
        <v>146.20708062165286</v>
      </c>
      <c r="N350" s="37">
        <f t="shared" si="46"/>
        <v>496.97083623242582</v>
      </c>
      <c r="O350" s="30">
        <f t="shared" si="51"/>
        <v>12338.256733904878</v>
      </c>
      <c r="P350" s="28"/>
      <c r="Q350" s="37">
        <f t="shared" si="47"/>
        <v>5.4683132899679538</v>
      </c>
      <c r="R350" s="37">
        <f t="shared" si="48"/>
        <v>513.26657323738743</v>
      </c>
      <c r="S350" s="37">
        <f t="shared" si="52"/>
        <v>11819.521847377522</v>
      </c>
      <c r="T350" s="37"/>
      <c r="U350" s="37">
        <f t="shared" si="49"/>
        <v>-11.350262125133577</v>
      </c>
      <c r="V350" s="37">
        <f t="shared" si="50"/>
        <v>542.04787640957738</v>
      </c>
      <c r="W350" s="30">
        <f t="shared" si="53"/>
        <v>11277.473970967945</v>
      </c>
    </row>
    <row r="351" spans="2:23">
      <c r="B351" s="33"/>
      <c r="C351" s="78" t="s">
        <v>694</v>
      </c>
      <c r="D351" s="79" t="s">
        <v>695</v>
      </c>
      <c r="E351" s="80">
        <v>13244.159263228588</v>
      </c>
      <c r="F351" s="11">
        <v>1150.7576698953508</v>
      </c>
      <c r="G351" s="11">
        <v>1224.2102871227137</v>
      </c>
      <c r="H351" s="12"/>
      <c r="I351" s="80">
        <v>13228.067680081884</v>
      </c>
      <c r="J351" s="31">
        <v>246.63302932292817</v>
      </c>
      <c r="K351" s="81">
        <v>12981.434650758956</v>
      </c>
      <c r="L351" s="61"/>
      <c r="M351" s="37">
        <f t="shared" si="45"/>
        <v>146.20708062165286</v>
      </c>
      <c r="N351" s="37">
        <f t="shared" si="46"/>
        <v>496.97083623242582</v>
      </c>
      <c r="O351" s="30">
        <f t="shared" si="51"/>
        <v>12338.256733904878</v>
      </c>
      <c r="P351" s="28"/>
      <c r="Q351" s="37">
        <f t="shared" si="47"/>
        <v>5.4683132899679538</v>
      </c>
      <c r="R351" s="37">
        <f t="shared" si="48"/>
        <v>513.26657323738743</v>
      </c>
      <c r="S351" s="37">
        <f t="shared" si="52"/>
        <v>11819.521847377522</v>
      </c>
      <c r="T351" s="37"/>
      <c r="U351" s="37">
        <f t="shared" si="49"/>
        <v>-11.350262125133577</v>
      </c>
      <c r="V351" s="37">
        <f t="shared" si="50"/>
        <v>542.04787640957738</v>
      </c>
      <c r="W351" s="30">
        <f t="shared" si="53"/>
        <v>11277.473970967945</v>
      </c>
    </row>
    <row r="352" spans="2:23">
      <c r="B352" s="33"/>
      <c r="C352" s="78" t="s">
        <v>696</v>
      </c>
      <c r="D352" s="79" t="s">
        <v>424</v>
      </c>
      <c r="E352" s="80">
        <v>13244.159263228588</v>
      </c>
      <c r="F352" s="11">
        <v>1150.7576698953508</v>
      </c>
      <c r="G352" s="11">
        <v>1224.2102871227137</v>
      </c>
      <c r="H352" s="12"/>
      <c r="I352" s="80">
        <v>13228.067680081884</v>
      </c>
      <c r="J352" s="31">
        <v>246.63302932292817</v>
      </c>
      <c r="K352" s="81">
        <v>12981.434650758956</v>
      </c>
      <c r="L352" s="61"/>
      <c r="M352" s="37">
        <f t="shared" si="45"/>
        <v>146.20708062165286</v>
      </c>
      <c r="N352" s="37">
        <f t="shared" si="46"/>
        <v>496.97083623242582</v>
      </c>
      <c r="O352" s="30">
        <f t="shared" si="51"/>
        <v>12338.256733904878</v>
      </c>
      <c r="P352" s="28"/>
      <c r="Q352" s="37">
        <f t="shared" si="47"/>
        <v>5.4683132899679538</v>
      </c>
      <c r="R352" s="37">
        <f t="shared" si="48"/>
        <v>513.26657323738743</v>
      </c>
      <c r="S352" s="37">
        <f t="shared" si="52"/>
        <v>11819.521847377522</v>
      </c>
      <c r="T352" s="37"/>
      <c r="U352" s="37">
        <f t="shared" si="49"/>
        <v>-11.350262125133577</v>
      </c>
      <c r="V352" s="37">
        <f t="shared" si="50"/>
        <v>542.04787640957738</v>
      </c>
      <c r="W352" s="30">
        <f t="shared" si="53"/>
        <v>11277.473970967945</v>
      </c>
    </row>
    <row r="353" spans="2:23">
      <c r="B353" s="33"/>
      <c r="C353" s="78" t="s">
        <v>697</v>
      </c>
      <c r="D353" s="79" t="s">
        <v>430</v>
      </c>
      <c r="E353" s="80">
        <v>13244.159263228588</v>
      </c>
      <c r="F353" s="11">
        <v>1150.7576698953508</v>
      </c>
      <c r="G353" s="11">
        <v>1224.2102871227137</v>
      </c>
      <c r="H353" s="12"/>
      <c r="I353" s="80">
        <v>13228.067680081884</v>
      </c>
      <c r="J353" s="31">
        <v>246.63302932292817</v>
      </c>
      <c r="K353" s="81">
        <v>12981.434650758956</v>
      </c>
      <c r="L353" s="61"/>
      <c r="M353" s="37">
        <f t="shared" si="45"/>
        <v>146.20708062165286</v>
      </c>
      <c r="N353" s="37">
        <f t="shared" si="46"/>
        <v>496.97083623242582</v>
      </c>
      <c r="O353" s="30">
        <f t="shared" si="51"/>
        <v>12338.256733904878</v>
      </c>
      <c r="P353" s="28"/>
      <c r="Q353" s="37">
        <f t="shared" si="47"/>
        <v>5.4683132899679538</v>
      </c>
      <c r="R353" s="37">
        <f t="shared" si="48"/>
        <v>513.26657323738743</v>
      </c>
      <c r="S353" s="37">
        <f t="shared" si="52"/>
        <v>11819.521847377522</v>
      </c>
      <c r="T353" s="37"/>
      <c r="U353" s="37">
        <f t="shared" si="49"/>
        <v>-11.350262125133577</v>
      </c>
      <c r="V353" s="37">
        <f t="shared" si="50"/>
        <v>542.04787640957738</v>
      </c>
      <c r="W353" s="30">
        <f t="shared" si="53"/>
        <v>11277.473970967945</v>
      </c>
    </row>
    <row r="354" spans="2:23">
      <c r="B354" s="33"/>
      <c r="C354" s="78" t="s">
        <v>698</v>
      </c>
      <c r="D354" s="79" t="s">
        <v>436</v>
      </c>
      <c r="E354" s="80">
        <v>13244.159263228588</v>
      </c>
      <c r="F354" s="11">
        <v>1150.7576698953508</v>
      </c>
      <c r="G354" s="11">
        <v>1224.2102871227137</v>
      </c>
      <c r="H354" s="12"/>
      <c r="I354" s="80">
        <v>13228.067680081884</v>
      </c>
      <c r="J354" s="31">
        <v>246.63302932292817</v>
      </c>
      <c r="K354" s="81">
        <v>12981.434650758956</v>
      </c>
      <c r="L354" s="61"/>
      <c r="M354" s="37">
        <f t="shared" si="45"/>
        <v>146.20708062165286</v>
      </c>
      <c r="N354" s="37">
        <f t="shared" si="46"/>
        <v>496.97083623242582</v>
      </c>
      <c r="O354" s="30">
        <f t="shared" si="51"/>
        <v>12338.256733904878</v>
      </c>
      <c r="P354" s="28"/>
      <c r="Q354" s="37">
        <f t="shared" si="47"/>
        <v>5.4683132899679538</v>
      </c>
      <c r="R354" s="37">
        <f t="shared" si="48"/>
        <v>513.26657323738743</v>
      </c>
      <c r="S354" s="37">
        <f t="shared" si="52"/>
        <v>11819.521847377522</v>
      </c>
      <c r="T354" s="37">
        <v>11819.52</v>
      </c>
      <c r="U354" s="37">
        <f t="shared" si="49"/>
        <v>-1.7740327727398746E-6</v>
      </c>
      <c r="V354" s="37">
        <f t="shared" si="50"/>
        <v>542.04787640957738</v>
      </c>
      <c r="W354" s="30">
        <f t="shared" si="53"/>
        <v>11277.473970967945</v>
      </c>
    </row>
    <row r="355" spans="2:23">
      <c r="B355" s="33"/>
      <c r="C355" s="78" t="s">
        <v>699</v>
      </c>
      <c r="D355" s="79" t="s">
        <v>448</v>
      </c>
      <c r="E355" s="80">
        <v>13244.159263228588</v>
      </c>
      <c r="F355" s="11">
        <v>1150.7576698953508</v>
      </c>
      <c r="G355" s="11">
        <v>1224.2102871227137</v>
      </c>
      <c r="H355" s="12"/>
      <c r="I355" s="80">
        <v>13228.067680081884</v>
      </c>
      <c r="J355" s="31">
        <v>246.63302932292817</v>
      </c>
      <c r="K355" s="81">
        <v>12981.434650758956</v>
      </c>
      <c r="L355" s="61"/>
      <c r="M355" s="37">
        <f t="shared" si="45"/>
        <v>146.20708062165286</v>
      </c>
      <c r="N355" s="37">
        <f t="shared" si="46"/>
        <v>496.97083623242582</v>
      </c>
      <c r="O355" s="30">
        <f t="shared" si="51"/>
        <v>12338.256733904878</v>
      </c>
      <c r="P355" s="28"/>
      <c r="Q355" s="37">
        <f t="shared" si="47"/>
        <v>5.4683132899679538</v>
      </c>
      <c r="R355" s="37">
        <f t="shared" si="48"/>
        <v>513.26657323738743</v>
      </c>
      <c r="S355" s="37">
        <f t="shared" si="52"/>
        <v>11819.521847377522</v>
      </c>
      <c r="T355" s="37"/>
      <c r="U355" s="37">
        <f t="shared" si="49"/>
        <v>-11.350262125133577</v>
      </c>
      <c r="V355" s="37">
        <f t="shared" si="50"/>
        <v>542.04787640957738</v>
      </c>
      <c r="W355" s="30">
        <f t="shared" si="53"/>
        <v>11277.473970967945</v>
      </c>
    </row>
    <row r="356" spans="2:23">
      <c r="B356" s="33"/>
      <c r="C356" s="78" t="s">
        <v>700</v>
      </c>
      <c r="D356" s="79" t="s">
        <v>454</v>
      </c>
      <c r="E356" s="80">
        <v>13244.159263228588</v>
      </c>
      <c r="F356" s="11">
        <v>1150.7576698953508</v>
      </c>
      <c r="G356" s="11">
        <v>1224.2102871227137</v>
      </c>
      <c r="H356" s="12"/>
      <c r="I356" s="80">
        <v>13228.067680081884</v>
      </c>
      <c r="J356" s="31">
        <v>246.63302932292817</v>
      </c>
      <c r="K356" s="81">
        <v>12981.434650758956</v>
      </c>
      <c r="L356" s="61"/>
      <c r="M356" s="37">
        <f t="shared" si="45"/>
        <v>146.20708062165286</v>
      </c>
      <c r="N356" s="37">
        <f t="shared" si="46"/>
        <v>496.97083623242582</v>
      </c>
      <c r="O356" s="30">
        <f t="shared" si="51"/>
        <v>12338.256733904878</v>
      </c>
      <c r="P356" s="28"/>
      <c r="Q356" s="37">
        <f t="shared" si="47"/>
        <v>5.4683132899679538</v>
      </c>
      <c r="R356" s="37">
        <f t="shared" si="48"/>
        <v>513.26657323738743</v>
      </c>
      <c r="S356" s="37">
        <f t="shared" si="52"/>
        <v>11819.521847377522</v>
      </c>
      <c r="T356" s="37"/>
      <c r="U356" s="37">
        <f t="shared" si="49"/>
        <v>-11.350262125133577</v>
      </c>
      <c r="V356" s="37">
        <f t="shared" si="50"/>
        <v>542.04787640957738</v>
      </c>
      <c r="W356" s="30">
        <f t="shared" si="53"/>
        <v>11277.473970967945</v>
      </c>
    </row>
    <row r="357" spans="2:23">
      <c r="B357" s="33"/>
      <c r="C357" s="78" t="s">
        <v>701</v>
      </c>
      <c r="D357" s="83" t="s">
        <v>460</v>
      </c>
      <c r="E357" s="80">
        <v>0</v>
      </c>
      <c r="F357" s="11">
        <v>0</v>
      </c>
      <c r="G357" s="11">
        <v>0</v>
      </c>
      <c r="H357" s="12"/>
      <c r="I357" s="80">
        <v>0</v>
      </c>
      <c r="J357" s="31">
        <v>0</v>
      </c>
      <c r="K357" s="81">
        <v>0</v>
      </c>
      <c r="L357" s="61"/>
      <c r="M357" s="37">
        <f t="shared" si="45"/>
        <v>0</v>
      </c>
      <c r="N357" s="37">
        <f t="shared" si="46"/>
        <v>0</v>
      </c>
      <c r="O357" s="30">
        <f t="shared" si="51"/>
        <v>0</v>
      </c>
      <c r="P357" s="28"/>
      <c r="Q357" s="37">
        <f t="shared" si="47"/>
        <v>0</v>
      </c>
      <c r="R357" s="37">
        <f t="shared" si="48"/>
        <v>0</v>
      </c>
      <c r="S357" s="37">
        <f t="shared" si="52"/>
        <v>0</v>
      </c>
      <c r="T357" s="37"/>
      <c r="U357" s="37">
        <f t="shared" si="49"/>
        <v>0</v>
      </c>
      <c r="V357" s="37">
        <f t="shared" si="50"/>
        <v>0</v>
      </c>
      <c r="W357" s="30">
        <f t="shared" si="53"/>
        <v>0</v>
      </c>
    </row>
    <row r="358" spans="2:23">
      <c r="B358" s="33"/>
      <c r="C358" s="78" t="s">
        <v>702</v>
      </c>
      <c r="D358" s="83" t="s">
        <v>466</v>
      </c>
      <c r="E358" s="80">
        <v>13244.159263228588</v>
      </c>
      <c r="F358" s="11">
        <v>1150.7576698953508</v>
      </c>
      <c r="G358" s="11">
        <v>1224.2102871227137</v>
      </c>
      <c r="H358" s="12"/>
      <c r="I358" s="80">
        <v>13228.067680081884</v>
      </c>
      <c r="J358" s="31">
        <v>246.63302932292817</v>
      </c>
      <c r="K358" s="81">
        <v>12981.434650758956</v>
      </c>
      <c r="L358" s="61"/>
      <c r="M358" s="37">
        <f t="shared" si="45"/>
        <v>146.20708062165286</v>
      </c>
      <c r="N358" s="37">
        <f t="shared" si="46"/>
        <v>496.97083623242582</v>
      </c>
      <c r="O358" s="30">
        <f t="shared" si="51"/>
        <v>12338.256733904878</v>
      </c>
      <c r="P358" s="28"/>
      <c r="Q358" s="37">
        <f t="shared" si="47"/>
        <v>5.4683132899679538</v>
      </c>
      <c r="R358" s="37">
        <f t="shared" si="48"/>
        <v>513.26657323738743</v>
      </c>
      <c r="S358" s="37">
        <f t="shared" si="52"/>
        <v>11819.521847377522</v>
      </c>
      <c r="T358" s="37"/>
      <c r="U358" s="37">
        <f t="shared" si="49"/>
        <v>-11.350262125133577</v>
      </c>
      <c r="V358" s="37">
        <f t="shared" si="50"/>
        <v>542.04787640957738</v>
      </c>
      <c r="W358" s="30">
        <f t="shared" si="53"/>
        <v>11277.473970967945</v>
      </c>
    </row>
    <row r="359" spans="2:23" s="99" customFormat="1">
      <c r="B359" s="87"/>
      <c r="C359" s="88" t="s">
        <v>703</v>
      </c>
      <c r="D359" s="89" t="s">
        <v>704</v>
      </c>
      <c r="E359" s="90">
        <v>13244.159263228588</v>
      </c>
      <c r="F359" s="91">
        <v>1150.7576698953508</v>
      </c>
      <c r="G359" s="91">
        <v>1224.2102871227137</v>
      </c>
      <c r="H359" s="92"/>
      <c r="I359" s="90">
        <v>13228.067680081884</v>
      </c>
      <c r="J359" s="93">
        <v>246.63302932292817</v>
      </c>
      <c r="K359" s="94">
        <v>12981.434650758956</v>
      </c>
      <c r="L359" s="95"/>
      <c r="M359" s="96">
        <f t="shared" si="45"/>
        <v>146.20708062165286</v>
      </c>
      <c r="N359" s="96">
        <f t="shared" si="46"/>
        <v>496.97083623242582</v>
      </c>
      <c r="O359" s="97">
        <f t="shared" si="51"/>
        <v>12338.256733904878</v>
      </c>
      <c r="P359" s="98">
        <v>12338.26</v>
      </c>
      <c r="Q359" s="96">
        <f t="shared" si="47"/>
        <v>-1.4475328036049007E-6</v>
      </c>
      <c r="R359" s="96">
        <f t="shared" si="48"/>
        <v>-1.3586825815522165E-4</v>
      </c>
      <c r="S359" s="96">
        <f t="shared" si="52"/>
        <v>-3.1287793309852639E-3</v>
      </c>
      <c r="T359" s="96"/>
      <c r="U359" s="96">
        <f t="shared" si="49"/>
        <v>3.0045602518398161E-6</v>
      </c>
      <c r="V359" s="96">
        <f t="shared" si="50"/>
        <v>-1.434870389863556E-4</v>
      </c>
      <c r="W359" s="97">
        <f t="shared" si="53"/>
        <v>-2.9852922919989082E-3</v>
      </c>
    </row>
    <row r="360" spans="2:23">
      <c r="B360" s="33"/>
      <c r="C360" s="78" t="s">
        <v>705</v>
      </c>
      <c r="D360" s="83" t="s">
        <v>706</v>
      </c>
      <c r="E360" s="80">
        <v>13244.159263228588</v>
      </c>
      <c r="F360" s="11">
        <v>1150.7576698953508</v>
      </c>
      <c r="G360" s="11">
        <v>1224.2102871227137</v>
      </c>
      <c r="H360" s="12"/>
      <c r="I360" s="80">
        <v>13228.067680081884</v>
      </c>
      <c r="J360" s="31">
        <v>246.63302932292817</v>
      </c>
      <c r="K360" s="81">
        <v>12981.434650758956</v>
      </c>
      <c r="L360" s="61"/>
      <c r="M360" s="37">
        <f t="shared" si="45"/>
        <v>146.20708062165286</v>
      </c>
      <c r="N360" s="37">
        <f t="shared" si="46"/>
        <v>496.97083623242582</v>
      </c>
      <c r="O360" s="30">
        <f t="shared" si="51"/>
        <v>12338.256733904878</v>
      </c>
      <c r="P360" s="28"/>
      <c r="Q360" s="37">
        <f t="shared" si="47"/>
        <v>5.4683132899679538</v>
      </c>
      <c r="R360" s="37">
        <f t="shared" si="48"/>
        <v>513.26657323738743</v>
      </c>
      <c r="S360" s="37">
        <f t="shared" si="52"/>
        <v>11819.521847377522</v>
      </c>
      <c r="T360" s="37"/>
      <c r="U360" s="37">
        <f t="shared" si="49"/>
        <v>-11.350262125133577</v>
      </c>
      <c r="V360" s="37">
        <f t="shared" si="50"/>
        <v>542.04787640957738</v>
      </c>
      <c r="W360" s="30">
        <f t="shared" si="53"/>
        <v>11277.473970967945</v>
      </c>
    </row>
    <row r="361" spans="2:23">
      <c r="B361" s="33"/>
      <c r="C361" s="78" t="s">
        <v>707</v>
      </c>
      <c r="D361" s="83" t="s">
        <v>708</v>
      </c>
      <c r="E361" s="80">
        <v>13244.159263228588</v>
      </c>
      <c r="F361" s="11">
        <v>1150.7576698953508</v>
      </c>
      <c r="G361" s="11">
        <v>1224.2102871227137</v>
      </c>
      <c r="H361" s="12"/>
      <c r="I361" s="80">
        <v>13228.067680081884</v>
      </c>
      <c r="J361" s="31">
        <v>246.63302932292817</v>
      </c>
      <c r="K361" s="81">
        <v>12981.434650758956</v>
      </c>
      <c r="L361" s="61"/>
      <c r="M361" s="37">
        <f t="shared" si="45"/>
        <v>146.20708062165286</v>
      </c>
      <c r="N361" s="37">
        <f t="shared" si="46"/>
        <v>496.97083623242582</v>
      </c>
      <c r="O361" s="30">
        <f t="shared" si="51"/>
        <v>12338.256733904878</v>
      </c>
      <c r="P361" s="28"/>
      <c r="Q361" s="37">
        <f t="shared" si="47"/>
        <v>5.4683132899679538</v>
      </c>
      <c r="R361" s="37">
        <f t="shared" si="48"/>
        <v>513.26657323738743</v>
      </c>
      <c r="S361" s="37">
        <f t="shared" si="52"/>
        <v>11819.521847377522</v>
      </c>
      <c r="T361" s="37"/>
      <c r="U361" s="37">
        <f t="shared" si="49"/>
        <v>-11.350262125133577</v>
      </c>
      <c r="V361" s="37">
        <f t="shared" si="50"/>
        <v>542.04787640957738</v>
      </c>
      <c r="W361" s="30">
        <f t="shared" si="53"/>
        <v>11277.473970967945</v>
      </c>
    </row>
    <row r="362" spans="2:23">
      <c r="B362" s="33"/>
      <c r="C362" s="78" t="s">
        <v>709</v>
      </c>
      <c r="D362" s="83" t="s">
        <v>710</v>
      </c>
      <c r="E362" s="80">
        <v>13244.159263228588</v>
      </c>
      <c r="F362" s="11">
        <v>1150.7576698953508</v>
      </c>
      <c r="G362" s="11">
        <v>1224.2102871227137</v>
      </c>
      <c r="H362" s="12"/>
      <c r="I362" s="80">
        <v>13228.067680081884</v>
      </c>
      <c r="J362" s="31">
        <v>246.63302932292817</v>
      </c>
      <c r="K362" s="81">
        <v>12981.434650758956</v>
      </c>
      <c r="L362" s="61"/>
      <c r="M362" s="37">
        <f t="shared" si="45"/>
        <v>146.20708062165286</v>
      </c>
      <c r="N362" s="37">
        <f t="shared" si="46"/>
        <v>496.97083623242582</v>
      </c>
      <c r="O362" s="30">
        <f t="shared" si="51"/>
        <v>12338.256733904878</v>
      </c>
      <c r="P362" s="28"/>
      <c r="Q362" s="37">
        <f t="shared" si="47"/>
        <v>5.4683132899679538</v>
      </c>
      <c r="R362" s="37">
        <f t="shared" si="48"/>
        <v>513.26657323738743</v>
      </c>
      <c r="S362" s="37">
        <f t="shared" si="52"/>
        <v>11819.521847377522</v>
      </c>
      <c r="T362" s="37"/>
      <c r="U362" s="37">
        <f t="shared" si="49"/>
        <v>-11.350262125133577</v>
      </c>
      <c r="V362" s="37">
        <f t="shared" si="50"/>
        <v>542.04787640957738</v>
      </c>
      <c r="W362" s="30">
        <f t="shared" si="53"/>
        <v>11277.473970967945</v>
      </c>
    </row>
    <row r="363" spans="2:23">
      <c r="B363" s="33"/>
      <c r="C363" s="78" t="s">
        <v>711</v>
      </c>
      <c r="D363" s="83" t="s">
        <v>712</v>
      </c>
      <c r="E363" s="80">
        <v>13244.159263228588</v>
      </c>
      <c r="F363" s="11">
        <v>1150.7576698953508</v>
      </c>
      <c r="G363" s="11">
        <v>1224.2102871227137</v>
      </c>
      <c r="H363" s="12"/>
      <c r="I363" s="80">
        <v>13228.067680081884</v>
      </c>
      <c r="J363" s="31">
        <v>246.63302932292817</v>
      </c>
      <c r="K363" s="81">
        <v>12981.434650758956</v>
      </c>
      <c r="L363" s="61"/>
      <c r="M363" s="37">
        <f t="shared" si="45"/>
        <v>146.20708062165286</v>
      </c>
      <c r="N363" s="37">
        <f t="shared" si="46"/>
        <v>496.97083623242582</v>
      </c>
      <c r="O363" s="30">
        <f t="shared" si="51"/>
        <v>12338.256733904878</v>
      </c>
      <c r="P363" s="28"/>
      <c r="Q363" s="37">
        <f t="shared" si="47"/>
        <v>5.4683132899679538</v>
      </c>
      <c r="R363" s="37">
        <f t="shared" si="48"/>
        <v>513.26657323738743</v>
      </c>
      <c r="S363" s="37">
        <f t="shared" si="52"/>
        <v>11819.521847377522</v>
      </c>
      <c r="T363" s="37"/>
      <c r="U363" s="37">
        <f t="shared" si="49"/>
        <v>-11.350262125133577</v>
      </c>
      <c r="V363" s="37">
        <f t="shared" si="50"/>
        <v>542.04787640957738</v>
      </c>
      <c r="W363" s="30">
        <f t="shared" si="53"/>
        <v>11277.473970967945</v>
      </c>
    </row>
    <row r="364" spans="2:23">
      <c r="B364" s="33"/>
      <c r="C364" s="78" t="s">
        <v>713</v>
      </c>
      <c r="D364" s="83" t="s">
        <v>714</v>
      </c>
      <c r="E364" s="80">
        <v>13244.159263228588</v>
      </c>
      <c r="F364" s="11">
        <v>1150.7576698953508</v>
      </c>
      <c r="G364" s="11">
        <v>1224.2102871227137</v>
      </c>
      <c r="H364" s="12"/>
      <c r="I364" s="80">
        <v>13228.067680081884</v>
      </c>
      <c r="J364" s="31">
        <v>246.63302932292817</v>
      </c>
      <c r="K364" s="81">
        <v>12981.434650758956</v>
      </c>
      <c r="L364" s="61"/>
      <c r="M364" s="37">
        <f t="shared" si="45"/>
        <v>146.20708062165286</v>
      </c>
      <c r="N364" s="37">
        <f t="shared" si="46"/>
        <v>496.97083623242582</v>
      </c>
      <c r="O364" s="30">
        <f t="shared" si="51"/>
        <v>12338.256733904878</v>
      </c>
      <c r="P364" s="28"/>
      <c r="Q364" s="37">
        <f t="shared" si="47"/>
        <v>5.4683132899679538</v>
      </c>
      <c r="R364" s="37">
        <f t="shared" si="48"/>
        <v>513.26657323738743</v>
      </c>
      <c r="S364" s="37">
        <f t="shared" si="52"/>
        <v>11819.521847377522</v>
      </c>
      <c r="T364" s="37"/>
      <c r="U364" s="37">
        <f t="shared" si="49"/>
        <v>-11.350262125133577</v>
      </c>
      <c r="V364" s="37">
        <f t="shared" si="50"/>
        <v>542.04787640957738</v>
      </c>
      <c r="W364" s="30">
        <f t="shared" si="53"/>
        <v>11277.473970967945</v>
      </c>
    </row>
    <row r="365" spans="2:23">
      <c r="B365" s="33"/>
      <c r="C365" s="78" t="s">
        <v>715</v>
      </c>
      <c r="D365" s="83" t="s">
        <v>716</v>
      </c>
      <c r="E365" s="80">
        <v>13244.159263228588</v>
      </c>
      <c r="F365" s="11">
        <v>1150.7576698953508</v>
      </c>
      <c r="G365" s="11">
        <v>1224.2102871227137</v>
      </c>
      <c r="H365" s="12"/>
      <c r="I365" s="80">
        <v>13228.067680081884</v>
      </c>
      <c r="J365" s="31">
        <v>246.63302932292817</v>
      </c>
      <c r="K365" s="81">
        <v>12981.434650758956</v>
      </c>
      <c r="L365" s="61"/>
      <c r="M365" s="37">
        <f t="shared" si="45"/>
        <v>146.20708062165286</v>
      </c>
      <c r="N365" s="37">
        <f t="shared" si="46"/>
        <v>496.97083623242582</v>
      </c>
      <c r="O365" s="30">
        <f t="shared" si="51"/>
        <v>12338.256733904878</v>
      </c>
      <c r="P365" s="28"/>
      <c r="Q365" s="37">
        <f t="shared" si="47"/>
        <v>5.4683132899679538</v>
      </c>
      <c r="R365" s="37">
        <f t="shared" si="48"/>
        <v>513.26657323738743</v>
      </c>
      <c r="S365" s="37">
        <f t="shared" si="52"/>
        <v>11819.521847377522</v>
      </c>
      <c r="T365" s="37"/>
      <c r="U365" s="37">
        <f t="shared" si="49"/>
        <v>-11.350262125133577</v>
      </c>
      <c r="V365" s="37">
        <f t="shared" si="50"/>
        <v>542.04787640957738</v>
      </c>
      <c r="W365" s="30">
        <f t="shared" si="53"/>
        <v>11277.473970967945</v>
      </c>
    </row>
    <row r="366" spans="2:23">
      <c r="B366" s="33"/>
      <c r="C366" s="78" t="s">
        <v>717</v>
      </c>
      <c r="D366" s="83" t="s">
        <v>718</v>
      </c>
      <c r="E366" s="80">
        <v>13244.159263228588</v>
      </c>
      <c r="F366" s="11">
        <v>1150.7576698953508</v>
      </c>
      <c r="G366" s="11">
        <v>1224.2102871227137</v>
      </c>
      <c r="H366" s="12"/>
      <c r="I366" s="80">
        <v>13228.067680081884</v>
      </c>
      <c r="J366" s="31">
        <v>246.63302932292817</v>
      </c>
      <c r="K366" s="81">
        <v>12981.434650758956</v>
      </c>
      <c r="L366" s="61"/>
      <c r="M366" s="37">
        <f t="shared" si="45"/>
        <v>146.20708062165286</v>
      </c>
      <c r="N366" s="37">
        <f t="shared" si="46"/>
        <v>496.97083623242582</v>
      </c>
      <c r="O366" s="30">
        <f t="shared" si="51"/>
        <v>12338.256733904878</v>
      </c>
      <c r="P366" s="28"/>
      <c r="Q366" s="37">
        <f t="shared" si="47"/>
        <v>5.4683132899679538</v>
      </c>
      <c r="R366" s="37">
        <f t="shared" si="48"/>
        <v>513.26657323738743</v>
      </c>
      <c r="S366" s="37">
        <f t="shared" si="52"/>
        <v>11819.521847377522</v>
      </c>
      <c r="T366" s="37"/>
      <c r="U366" s="37">
        <f t="shared" si="49"/>
        <v>-11.350262125133577</v>
      </c>
      <c r="V366" s="37">
        <f t="shared" si="50"/>
        <v>542.04787640957738</v>
      </c>
      <c r="W366" s="30">
        <f t="shared" si="53"/>
        <v>11277.473970967945</v>
      </c>
    </row>
    <row r="367" spans="2:23">
      <c r="B367" s="33"/>
      <c r="C367" s="78" t="s">
        <v>719</v>
      </c>
      <c r="D367" s="83" t="s">
        <v>720</v>
      </c>
      <c r="E367" s="80">
        <v>13244.159263228588</v>
      </c>
      <c r="F367" s="11">
        <v>1150.7576698953508</v>
      </c>
      <c r="G367" s="11">
        <v>1224.2102871227137</v>
      </c>
      <c r="H367" s="12"/>
      <c r="I367" s="80">
        <v>13228.067680081884</v>
      </c>
      <c r="J367" s="31">
        <v>246.63302932292817</v>
      </c>
      <c r="K367" s="81">
        <v>12981.434650758956</v>
      </c>
      <c r="L367" s="61"/>
      <c r="M367" s="37">
        <f t="shared" si="45"/>
        <v>146.20708062165286</v>
      </c>
      <c r="N367" s="37">
        <f t="shared" si="46"/>
        <v>496.97083623242582</v>
      </c>
      <c r="O367" s="30">
        <f t="shared" si="51"/>
        <v>12338.256733904878</v>
      </c>
      <c r="P367" s="28"/>
      <c r="Q367" s="37">
        <f t="shared" si="47"/>
        <v>5.4683132899679538</v>
      </c>
      <c r="R367" s="37">
        <f t="shared" si="48"/>
        <v>513.26657323738743</v>
      </c>
      <c r="S367" s="37">
        <f t="shared" si="52"/>
        <v>11819.521847377522</v>
      </c>
      <c r="T367" s="37"/>
      <c r="U367" s="37">
        <f t="shared" si="49"/>
        <v>-11.350262125133577</v>
      </c>
      <c r="V367" s="37">
        <f t="shared" si="50"/>
        <v>542.04787640957738</v>
      </c>
      <c r="W367" s="30">
        <f t="shared" si="53"/>
        <v>11277.473970967945</v>
      </c>
    </row>
    <row r="368" spans="2:23">
      <c r="B368" s="33"/>
      <c r="C368" s="78" t="s">
        <v>721</v>
      </c>
      <c r="D368" s="83" t="s">
        <v>722</v>
      </c>
      <c r="E368" s="80">
        <v>13244.159263228588</v>
      </c>
      <c r="F368" s="11">
        <v>1150.7576698953508</v>
      </c>
      <c r="G368" s="11">
        <v>1224.2102871227137</v>
      </c>
      <c r="H368" s="12"/>
      <c r="I368" s="80">
        <v>13228.067680081884</v>
      </c>
      <c r="J368" s="31">
        <v>246.63302932292817</v>
      </c>
      <c r="K368" s="81">
        <v>12981.434650758956</v>
      </c>
      <c r="L368" s="61"/>
      <c r="M368" s="37">
        <f t="shared" si="45"/>
        <v>146.20708062165286</v>
      </c>
      <c r="N368" s="37">
        <f t="shared" si="46"/>
        <v>496.97083623242582</v>
      </c>
      <c r="O368" s="30">
        <f t="shared" si="51"/>
        <v>12338.256733904878</v>
      </c>
      <c r="P368" s="28"/>
      <c r="Q368" s="37">
        <f t="shared" si="47"/>
        <v>5.4683132899679538</v>
      </c>
      <c r="R368" s="37">
        <f t="shared" si="48"/>
        <v>513.26657323738743</v>
      </c>
      <c r="S368" s="37">
        <f t="shared" si="52"/>
        <v>11819.521847377522</v>
      </c>
      <c r="T368" s="37"/>
      <c r="U368" s="37">
        <f t="shared" si="49"/>
        <v>-11.350262125133577</v>
      </c>
      <c r="V368" s="37">
        <f t="shared" si="50"/>
        <v>542.04787640957738</v>
      </c>
      <c r="W368" s="30">
        <f t="shared" si="53"/>
        <v>11277.473970967945</v>
      </c>
    </row>
    <row r="369" spans="2:23">
      <c r="B369" s="33"/>
      <c r="C369" s="78" t="s">
        <v>723</v>
      </c>
      <c r="D369" s="83" t="s">
        <v>724</v>
      </c>
      <c r="E369" s="80">
        <v>13244.159263228588</v>
      </c>
      <c r="F369" s="11">
        <v>1150.7576698953508</v>
      </c>
      <c r="G369" s="11">
        <v>1224.2102871227137</v>
      </c>
      <c r="H369" s="12"/>
      <c r="I369" s="80">
        <v>13228.067680081884</v>
      </c>
      <c r="J369" s="31">
        <v>246.63302932292817</v>
      </c>
      <c r="K369" s="81">
        <v>12981.434650758956</v>
      </c>
      <c r="L369" s="61"/>
      <c r="M369" s="37">
        <f t="shared" si="45"/>
        <v>146.20708062165286</v>
      </c>
      <c r="N369" s="37">
        <f t="shared" si="46"/>
        <v>496.97083623242582</v>
      </c>
      <c r="O369" s="30">
        <f t="shared" si="51"/>
        <v>12338.256733904878</v>
      </c>
      <c r="P369" s="28"/>
      <c r="Q369" s="37">
        <f t="shared" si="47"/>
        <v>5.4683132899679538</v>
      </c>
      <c r="R369" s="37">
        <f t="shared" si="48"/>
        <v>513.26657323738743</v>
      </c>
      <c r="S369" s="37">
        <f t="shared" si="52"/>
        <v>11819.521847377522</v>
      </c>
      <c r="T369" s="37"/>
      <c r="U369" s="37">
        <f t="shared" si="49"/>
        <v>-11.350262125133577</v>
      </c>
      <c r="V369" s="37">
        <f t="shared" si="50"/>
        <v>542.04787640957738</v>
      </c>
      <c r="W369" s="30">
        <f t="shared" si="53"/>
        <v>11277.473970967945</v>
      </c>
    </row>
    <row r="370" spans="2:23">
      <c r="B370" s="33"/>
      <c r="C370" s="78" t="s">
        <v>725</v>
      </c>
      <c r="D370" s="83" t="s">
        <v>726</v>
      </c>
      <c r="E370" s="80">
        <v>13244.159263228588</v>
      </c>
      <c r="F370" s="11">
        <v>1150.7576698953508</v>
      </c>
      <c r="G370" s="11">
        <v>1224.2102871227137</v>
      </c>
      <c r="H370" s="12"/>
      <c r="I370" s="80">
        <v>13228.067680081884</v>
      </c>
      <c r="J370" s="31">
        <v>246.63302932292817</v>
      </c>
      <c r="K370" s="81">
        <v>12981.434650758956</v>
      </c>
      <c r="L370" s="61"/>
      <c r="M370" s="37">
        <f t="shared" si="45"/>
        <v>146.20708062165286</v>
      </c>
      <c r="N370" s="37">
        <f t="shared" si="46"/>
        <v>496.97083623242582</v>
      </c>
      <c r="O370" s="30">
        <f t="shared" si="51"/>
        <v>12338.256733904878</v>
      </c>
      <c r="P370" s="28"/>
      <c r="Q370" s="37">
        <f t="shared" si="47"/>
        <v>5.4683132899679538</v>
      </c>
      <c r="R370" s="37">
        <f t="shared" si="48"/>
        <v>513.26657323738743</v>
      </c>
      <c r="S370" s="37">
        <f t="shared" si="52"/>
        <v>11819.521847377522</v>
      </c>
      <c r="T370" s="37"/>
      <c r="U370" s="37">
        <f t="shared" si="49"/>
        <v>-11.350262125133577</v>
      </c>
      <c r="V370" s="37">
        <f t="shared" si="50"/>
        <v>542.04787640957738</v>
      </c>
      <c r="W370" s="30">
        <f t="shared" si="53"/>
        <v>11277.473970967945</v>
      </c>
    </row>
    <row r="371" spans="2:23">
      <c r="B371" s="33"/>
      <c r="C371" s="78" t="s">
        <v>727</v>
      </c>
      <c r="D371" s="83" t="s">
        <v>728</v>
      </c>
      <c r="E371" s="80">
        <v>0</v>
      </c>
      <c r="F371" s="11">
        <v>0</v>
      </c>
      <c r="G371" s="11">
        <v>0</v>
      </c>
      <c r="H371" s="12"/>
      <c r="I371" s="80">
        <v>0</v>
      </c>
      <c r="J371" s="31">
        <v>0</v>
      </c>
      <c r="K371" s="81">
        <v>0</v>
      </c>
      <c r="L371" s="61"/>
      <c r="M371" s="37">
        <f t="shared" si="45"/>
        <v>0</v>
      </c>
      <c r="N371" s="37">
        <f t="shared" si="46"/>
        <v>0</v>
      </c>
      <c r="O371" s="30">
        <f t="shared" si="51"/>
        <v>0</v>
      </c>
      <c r="P371" s="28"/>
      <c r="Q371" s="37">
        <f t="shared" si="47"/>
        <v>0</v>
      </c>
      <c r="R371" s="37">
        <f t="shared" si="48"/>
        <v>0</v>
      </c>
      <c r="S371" s="37">
        <f t="shared" si="52"/>
        <v>0</v>
      </c>
      <c r="T371" s="37"/>
      <c r="U371" s="37">
        <f t="shared" si="49"/>
        <v>0</v>
      </c>
      <c r="V371" s="37">
        <f t="shared" si="50"/>
        <v>0</v>
      </c>
      <c r="W371" s="30">
        <f t="shared" si="53"/>
        <v>0</v>
      </c>
    </row>
    <row r="372" spans="2:23">
      <c r="B372" s="33"/>
      <c r="C372" s="78" t="s">
        <v>729</v>
      </c>
      <c r="D372" s="83" t="s">
        <v>730</v>
      </c>
      <c r="E372" s="80">
        <v>13244.159263228588</v>
      </c>
      <c r="F372" s="11">
        <v>1150.7576698953508</v>
      </c>
      <c r="G372" s="11">
        <v>1224.2102871227137</v>
      </c>
      <c r="H372" s="12"/>
      <c r="I372" s="80">
        <v>13228.067680081884</v>
      </c>
      <c r="J372" s="31">
        <v>246.63302932292817</v>
      </c>
      <c r="K372" s="81">
        <v>12981.434650758956</v>
      </c>
      <c r="L372" s="61"/>
      <c r="M372" s="37">
        <f t="shared" si="45"/>
        <v>146.20708062165286</v>
      </c>
      <c r="N372" s="37">
        <f t="shared" si="46"/>
        <v>496.97083623242582</v>
      </c>
      <c r="O372" s="30">
        <f t="shared" si="51"/>
        <v>12338.256733904878</v>
      </c>
      <c r="P372" s="28"/>
      <c r="Q372" s="37">
        <f t="shared" si="47"/>
        <v>5.4683132899679538</v>
      </c>
      <c r="R372" s="37">
        <f t="shared" si="48"/>
        <v>513.26657323738743</v>
      </c>
      <c r="S372" s="37">
        <f t="shared" si="52"/>
        <v>11819.521847377522</v>
      </c>
      <c r="T372" s="37"/>
      <c r="U372" s="37">
        <f t="shared" si="49"/>
        <v>-11.350262125133577</v>
      </c>
      <c r="V372" s="37">
        <f t="shared" si="50"/>
        <v>542.04787640957738</v>
      </c>
      <c r="W372" s="30">
        <f t="shared" si="53"/>
        <v>11277.473970967945</v>
      </c>
    </row>
    <row r="373" spans="2:23">
      <c r="B373" s="33"/>
      <c r="C373" s="78" t="s">
        <v>731</v>
      </c>
      <c r="D373" s="83" t="s">
        <v>732</v>
      </c>
      <c r="E373" s="80">
        <v>13244.159263228588</v>
      </c>
      <c r="F373" s="11">
        <v>1150.7576698953508</v>
      </c>
      <c r="G373" s="11">
        <v>1224.2102871227137</v>
      </c>
      <c r="H373" s="12"/>
      <c r="I373" s="80">
        <v>13228.067680081884</v>
      </c>
      <c r="J373" s="31">
        <v>246.63302932292817</v>
      </c>
      <c r="K373" s="81">
        <v>12981.434650758956</v>
      </c>
      <c r="L373" s="61"/>
      <c r="M373" s="37">
        <f t="shared" si="45"/>
        <v>146.20708062165286</v>
      </c>
      <c r="N373" s="37">
        <f t="shared" si="46"/>
        <v>496.97083623242582</v>
      </c>
      <c r="O373" s="30">
        <f t="shared" si="51"/>
        <v>12338.256733904878</v>
      </c>
      <c r="P373" s="28"/>
      <c r="Q373" s="37">
        <f t="shared" si="47"/>
        <v>5.4683132899679538</v>
      </c>
      <c r="R373" s="37">
        <f t="shared" si="48"/>
        <v>513.26657323738743</v>
      </c>
      <c r="S373" s="37">
        <f t="shared" si="52"/>
        <v>11819.521847377522</v>
      </c>
      <c r="T373" s="37"/>
      <c r="U373" s="37">
        <f t="shared" si="49"/>
        <v>-11.350262125133577</v>
      </c>
      <c r="V373" s="37">
        <f t="shared" si="50"/>
        <v>542.04787640957738</v>
      </c>
      <c r="W373" s="30">
        <f t="shared" si="53"/>
        <v>11277.473970967945</v>
      </c>
    </row>
    <row r="374" spans="2:23">
      <c r="B374" s="33"/>
      <c r="C374" s="78" t="s">
        <v>733</v>
      </c>
      <c r="D374" s="83" t="s">
        <v>734</v>
      </c>
      <c r="E374" s="80">
        <v>13244.159263228588</v>
      </c>
      <c r="F374" s="11">
        <v>1150.7576698953508</v>
      </c>
      <c r="G374" s="11">
        <v>1224.2102871227137</v>
      </c>
      <c r="H374" s="12"/>
      <c r="I374" s="80">
        <v>13228.067680081884</v>
      </c>
      <c r="J374" s="31">
        <v>246.63302932292817</v>
      </c>
      <c r="K374" s="81">
        <v>12981.434650758956</v>
      </c>
      <c r="L374" s="61"/>
      <c r="M374" s="37">
        <f t="shared" si="45"/>
        <v>146.20708062165286</v>
      </c>
      <c r="N374" s="37">
        <f t="shared" si="46"/>
        <v>496.97083623242582</v>
      </c>
      <c r="O374" s="30">
        <f t="shared" si="51"/>
        <v>12338.256733904878</v>
      </c>
      <c r="P374" s="28"/>
      <c r="Q374" s="37">
        <f t="shared" si="47"/>
        <v>5.4683132899679538</v>
      </c>
      <c r="R374" s="37">
        <f t="shared" si="48"/>
        <v>513.26657323738743</v>
      </c>
      <c r="S374" s="37">
        <f t="shared" si="52"/>
        <v>11819.521847377522</v>
      </c>
      <c r="T374" s="37"/>
      <c r="U374" s="37">
        <f t="shared" si="49"/>
        <v>-11.350262125133577</v>
      </c>
      <c r="V374" s="37">
        <f t="shared" si="50"/>
        <v>542.04787640957738</v>
      </c>
      <c r="W374" s="30">
        <f t="shared" si="53"/>
        <v>11277.473970967945</v>
      </c>
    </row>
    <row r="375" spans="2:23">
      <c r="B375" s="33"/>
      <c r="C375" s="78" t="s">
        <v>735</v>
      </c>
      <c r="D375" s="83" t="s">
        <v>736</v>
      </c>
      <c r="E375" s="80">
        <v>13244.159263228588</v>
      </c>
      <c r="F375" s="11">
        <v>1150.7576698953508</v>
      </c>
      <c r="G375" s="11">
        <v>1224.2102871227137</v>
      </c>
      <c r="H375" s="12"/>
      <c r="I375" s="80">
        <v>13228.067680081884</v>
      </c>
      <c r="J375" s="31">
        <v>246.63302932292817</v>
      </c>
      <c r="K375" s="81">
        <v>12981.434650758956</v>
      </c>
      <c r="L375" s="61"/>
      <c r="M375" s="37">
        <f t="shared" si="45"/>
        <v>146.20708062165286</v>
      </c>
      <c r="N375" s="37">
        <f t="shared" si="46"/>
        <v>496.97083623242582</v>
      </c>
      <c r="O375" s="30">
        <f t="shared" si="51"/>
        <v>12338.256733904878</v>
      </c>
      <c r="P375" s="28"/>
      <c r="Q375" s="37">
        <f t="shared" si="47"/>
        <v>5.4683132899679538</v>
      </c>
      <c r="R375" s="37">
        <f t="shared" si="48"/>
        <v>513.26657323738743</v>
      </c>
      <c r="S375" s="37">
        <f t="shared" si="52"/>
        <v>11819.521847377522</v>
      </c>
      <c r="T375" s="37"/>
      <c r="U375" s="37">
        <f t="shared" si="49"/>
        <v>-11.350262125133577</v>
      </c>
      <c r="V375" s="37">
        <f t="shared" si="50"/>
        <v>542.04787640957738</v>
      </c>
      <c r="W375" s="30">
        <f t="shared" si="53"/>
        <v>11277.473970967945</v>
      </c>
    </row>
    <row r="376" spans="2:23">
      <c r="B376" s="33"/>
      <c r="C376" s="78" t="s">
        <v>737</v>
      </c>
      <c r="D376" s="83" t="s">
        <v>738</v>
      </c>
      <c r="E376" s="80">
        <v>13244.159263228588</v>
      </c>
      <c r="F376" s="11">
        <v>1150.7576698953508</v>
      </c>
      <c r="G376" s="11">
        <v>1224.2102871227137</v>
      </c>
      <c r="H376" s="12"/>
      <c r="I376" s="80">
        <v>13228.067680081884</v>
      </c>
      <c r="J376" s="31">
        <v>246.63302932292817</v>
      </c>
      <c r="K376" s="81">
        <v>12981.434650758956</v>
      </c>
      <c r="L376" s="61"/>
      <c r="M376" s="37">
        <f t="shared" si="45"/>
        <v>146.20708062165286</v>
      </c>
      <c r="N376" s="37">
        <f t="shared" si="46"/>
        <v>496.97083623242582</v>
      </c>
      <c r="O376" s="30">
        <f t="shared" si="51"/>
        <v>12338.256733904878</v>
      </c>
      <c r="P376" s="28"/>
      <c r="Q376" s="37">
        <f t="shared" si="47"/>
        <v>5.4683132899679538</v>
      </c>
      <c r="R376" s="37">
        <f t="shared" si="48"/>
        <v>513.26657323738743</v>
      </c>
      <c r="S376" s="37">
        <f t="shared" si="52"/>
        <v>11819.521847377522</v>
      </c>
      <c r="T376" s="37"/>
      <c r="U376" s="37">
        <f t="shared" si="49"/>
        <v>-11.350262125133577</v>
      </c>
      <c r="V376" s="37">
        <f t="shared" si="50"/>
        <v>542.04787640957738</v>
      </c>
      <c r="W376" s="30">
        <f t="shared" si="53"/>
        <v>11277.473970967945</v>
      </c>
    </row>
    <row r="377" spans="2:23">
      <c r="B377" s="85" t="s">
        <v>567</v>
      </c>
      <c r="C377" s="78" t="s">
        <v>739</v>
      </c>
      <c r="D377" s="83" t="s">
        <v>286</v>
      </c>
      <c r="E377" s="80">
        <v>10697.205558761549</v>
      </c>
      <c r="F377" s="11">
        <v>929.45780040971738</v>
      </c>
      <c r="G377" s="11">
        <v>988.78489405289088</v>
      </c>
      <c r="H377" s="12"/>
      <c r="I377" s="80">
        <v>10684.208510835364</v>
      </c>
      <c r="J377" s="31">
        <v>199.20360060698036</v>
      </c>
      <c r="K377" s="81">
        <v>10485.004910228383</v>
      </c>
      <c r="L377" s="61"/>
      <c r="M377" s="37">
        <f t="shared" si="45"/>
        <v>118.09033434825804</v>
      </c>
      <c r="N377" s="37">
        <f t="shared" si="46"/>
        <v>401.39952157234382</v>
      </c>
      <c r="O377" s="30">
        <f t="shared" si="51"/>
        <v>9965.5150543077798</v>
      </c>
      <c r="P377" s="28"/>
      <c r="Q377" s="37">
        <f t="shared" si="47"/>
        <v>4.4167145803587289</v>
      </c>
      <c r="R377" s="37">
        <f t="shared" si="48"/>
        <v>414.56146299942799</v>
      </c>
      <c r="S377" s="37">
        <f t="shared" si="52"/>
        <v>9546.5368767279924</v>
      </c>
      <c r="T377" s="37"/>
      <c r="U377" s="37">
        <f t="shared" si="49"/>
        <v>-9.1675194087617289</v>
      </c>
      <c r="V377" s="37">
        <f t="shared" si="50"/>
        <v>437.80790017696603</v>
      </c>
      <c r="W377" s="30">
        <f t="shared" si="53"/>
        <v>9108.7289765510268</v>
      </c>
    </row>
    <row r="378" spans="2:23">
      <c r="B378" s="33"/>
      <c r="C378" s="78" t="s">
        <v>740</v>
      </c>
      <c r="D378" s="83" t="s">
        <v>292</v>
      </c>
      <c r="E378" s="80">
        <v>10697.205558761549</v>
      </c>
      <c r="F378" s="11">
        <v>929.45780040971738</v>
      </c>
      <c r="G378" s="11">
        <v>988.78489405289088</v>
      </c>
      <c r="H378" s="12"/>
      <c r="I378" s="80">
        <v>10684.208510835364</v>
      </c>
      <c r="J378" s="31">
        <v>199.20360060698036</v>
      </c>
      <c r="K378" s="81">
        <v>10485.004910228383</v>
      </c>
      <c r="L378" s="61"/>
      <c r="M378" s="37">
        <f t="shared" si="45"/>
        <v>118.09033434825804</v>
      </c>
      <c r="N378" s="37">
        <f t="shared" si="46"/>
        <v>401.39952157234382</v>
      </c>
      <c r="O378" s="30">
        <f t="shared" si="51"/>
        <v>9965.5150543077798</v>
      </c>
      <c r="P378" s="28"/>
      <c r="Q378" s="37">
        <f t="shared" si="47"/>
        <v>4.4167145803587289</v>
      </c>
      <c r="R378" s="37">
        <f t="shared" si="48"/>
        <v>414.56146299942799</v>
      </c>
      <c r="S378" s="37">
        <f t="shared" si="52"/>
        <v>9546.5368767279924</v>
      </c>
      <c r="T378" s="37"/>
      <c r="U378" s="37">
        <f t="shared" si="49"/>
        <v>-9.1675194087617289</v>
      </c>
      <c r="V378" s="37">
        <f t="shared" si="50"/>
        <v>437.80790017696603</v>
      </c>
      <c r="W378" s="30">
        <f t="shared" si="53"/>
        <v>9108.7289765510268</v>
      </c>
    </row>
    <row r="379" spans="2:23">
      <c r="B379" s="33"/>
      <c r="C379" s="78" t="s">
        <v>741</v>
      </c>
      <c r="D379" s="83" t="s">
        <v>334</v>
      </c>
      <c r="E379" s="80">
        <v>10697.205558761549</v>
      </c>
      <c r="F379" s="11">
        <v>929.45780040971738</v>
      </c>
      <c r="G379" s="11">
        <v>988.78489405289088</v>
      </c>
      <c r="H379" s="12"/>
      <c r="I379" s="80">
        <v>10684.208510835364</v>
      </c>
      <c r="J379" s="31">
        <v>199.20360060698036</v>
      </c>
      <c r="K379" s="81">
        <v>10485.004910228383</v>
      </c>
      <c r="L379" s="61"/>
      <c r="M379" s="37">
        <f t="shared" si="45"/>
        <v>118.09033434825804</v>
      </c>
      <c r="N379" s="37">
        <f t="shared" si="46"/>
        <v>401.39952157234382</v>
      </c>
      <c r="O379" s="30">
        <f t="shared" si="51"/>
        <v>9965.5150543077798</v>
      </c>
      <c r="P379" s="28"/>
      <c r="Q379" s="37">
        <f t="shared" si="47"/>
        <v>4.4167145803587289</v>
      </c>
      <c r="R379" s="37">
        <f t="shared" si="48"/>
        <v>414.56146299942799</v>
      </c>
      <c r="S379" s="37">
        <f t="shared" si="52"/>
        <v>9546.5368767279924</v>
      </c>
      <c r="T379" s="37"/>
      <c r="U379" s="37">
        <f t="shared" si="49"/>
        <v>-9.1675194087617289</v>
      </c>
      <c r="V379" s="37">
        <f t="shared" si="50"/>
        <v>437.80790017696603</v>
      </c>
      <c r="W379" s="30">
        <f t="shared" si="53"/>
        <v>9108.7289765510268</v>
      </c>
    </row>
    <row r="380" spans="2:23">
      <c r="B380" s="33"/>
      <c r="C380" s="78" t="s">
        <v>742</v>
      </c>
      <c r="D380" s="83" t="s">
        <v>340</v>
      </c>
      <c r="E380" s="80">
        <v>0</v>
      </c>
      <c r="F380" s="11">
        <v>0</v>
      </c>
      <c r="G380" s="11">
        <v>0</v>
      </c>
      <c r="H380" s="12"/>
      <c r="I380" s="80">
        <v>0</v>
      </c>
      <c r="J380" s="31">
        <v>0</v>
      </c>
      <c r="K380" s="81">
        <v>0</v>
      </c>
      <c r="L380" s="61"/>
      <c r="M380" s="37">
        <f t="shared" si="45"/>
        <v>0</v>
      </c>
      <c r="N380" s="37">
        <f t="shared" si="46"/>
        <v>0</v>
      </c>
      <c r="O380" s="30">
        <f t="shared" si="51"/>
        <v>0</v>
      </c>
      <c r="P380" s="28"/>
      <c r="Q380" s="37">
        <f t="shared" si="47"/>
        <v>0</v>
      </c>
      <c r="R380" s="37">
        <f t="shared" si="48"/>
        <v>0</v>
      </c>
      <c r="S380" s="37">
        <f t="shared" si="52"/>
        <v>0</v>
      </c>
      <c r="T380" s="37"/>
      <c r="U380" s="37">
        <f t="shared" si="49"/>
        <v>0</v>
      </c>
      <c r="V380" s="37">
        <f t="shared" si="50"/>
        <v>0</v>
      </c>
      <c r="W380" s="30">
        <f t="shared" si="53"/>
        <v>0</v>
      </c>
    </row>
    <row r="381" spans="2:23">
      <c r="B381" s="33"/>
      <c r="C381" s="78" t="s">
        <v>743</v>
      </c>
      <c r="D381" s="83" t="s">
        <v>364</v>
      </c>
      <c r="E381" s="80">
        <v>10697.205558761549</v>
      </c>
      <c r="F381" s="11">
        <v>929.45780040971738</v>
      </c>
      <c r="G381" s="11">
        <v>988.78489405289088</v>
      </c>
      <c r="H381" s="12"/>
      <c r="I381" s="80">
        <v>10684.208510835364</v>
      </c>
      <c r="J381" s="31">
        <v>199.20360060698036</v>
      </c>
      <c r="K381" s="81">
        <v>10485.004910228383</v>
      </c>
      <c r="L381" s="61"/>
      <c r="M381" s="37">
        <f t="shared" si="45"/>
        <v>118.09033434825804</v>
      </c>
      <c r="N381" s="37">
        <f t="shared" si="46"/>
        <v>401.39952157234382</v>
      </c>
      <c r="O381" s="30">
        <f t="shared" si="51"/>
        <v>9965.5150543077798</v>
      </c>
      <c r="P381" s="28"/>
      <c r="Q381" s="37">
        <f t="shared" si="47"/>
        <v>4.4167145803587289</v>
      </c>
      <c r="R381" s="37">
        <f t="shared" si="48"/>
        <v>414.56146299942799</v>
      </c>
      <c r="S381" s="37">
        <f t="shared" si="52"/>
        <v>9546.5368767279924</v>
      </c>
      <c r="T381" s="37"/>
      <c r="U381" s="37">
        <f t="shared" si="49"/>
        <v>-9.1675194087617289</v>
      </c>
      <c r="V381" s="37">
        <f t="shared" si="50"/>
        <v>437.80790017696603</v>
      </c>
      <c r="W381" s="30">
        <f t="shared" si="53"/>
        <v>9108.7289765510268</v>
      </c>
    </row>
    <row r="382" spans="2:23">
      <c r="B382" s="33"/>
      <c r="C382" s="78" t="s">
        <v>744</v>
      </c>
      <c r="D382" s="83" t="s">
        <v>400</v>
      </c>
      <c r="E382" s="80">
        <v>10697.205558761549</v>
      </c>
      <c r="F382" s="11">
        <v>929.45780040971738</v>
      </c>
      <c r="G382" s="11">
        <v>988.78489405289088</v>
      </c>
      <c r="H382" s="12"/>
      <c r="I382" s="80">
        <v>10684.208510835364</v>
      </c>
      <c r="J382" s="31">
        <v>199.20360060698036</v>
      </c>
      <c r="K382" s="81">
        <v>10485.004910228383</v>
      </c>
      <c r="L382" s="61"/>
      <c r="M382" s="37">
        <f t="shared" si="45"/>
        <v>118.09033434825804</v>
      </c>
      <c r="N382" s="37">
        <f t="shared" si="46"/>
        <v>401.39952157234382</v>
      </c>
      <c r="O382" s="30">
        <f t="shared" si="51"/>
        <v>9965.5150543077798</v>
      </c>
      <c r="P382" s="28"/>
      <c r="Q382" s="37">
        <f t="shared" si="47"/>
        <v>4.4167145803587289</v>
      </c>
      <c r="R382" s="37">
        <f t="shared" si="48"/>
        <v>414.56146299942799</v>
      </c>
      <c r="S382" s="37">
        <f t="shared" si="52"/>
        <v>9546.5368767279924</v>
      </c>
      <c r="T382" s="37"/>
      <c r="U382" s="37">
        <f t="shared" si="49"/>
        <v>-9.1675194087617289</v>
      </c>
      <c r="V382" s="37">
        <f t="shared" si="50"/>
        <v>437.80790017696603</v>
      </c>
      <c r="W382" s="30">
        <f t="shared" si="53"/>
        <v>9108.7289765510268</v>
      </c>
    </row>
    <row r="383" spans="2:23">
      <c r="B383" s="33"/>
      <c r="C383" s="78" t="s">
        <v>745</v>
      </c>
      <c r="D383" s="83" t="s">
        <v>746</v>
      </c>
      <c r="E383" s="80">
        <v>10697.205558761549</v>
      </c>
      <c r="F383" s="11">
        <v>929.45780040971738</v>
      </c>
      <c r="G383" s="11">
        <v>988.78489405289088</v>
      </c>
      <c r="H383" s="12"/>
      <c r="I383" s="80">
        <v>10684.208510835364</v>
      </c>
      <c r="J383" s="31">
        <v>199.20360060698036</v>
      </c>
      <c r="K383" s="81">
        <v>10485.004910228383</v>
      </c>
      <c r="L383" s="61"/>
      <c r="M383" s="37">
        <f t="shared" si="45"/>
        <v>118.09033434825804</v>
      </c>
      <c r="N383" s="37">
        <f t="shared" si="46"/>
        <v>401.39952157234382</v>
      </c>
      <c r="O383" s="30">
        <f t="shared" si="51"/>
        <v>9965.5150543077798</v>
      </c>
      <c r="P383" s="28"/>
      <c r="Q383" s="37">
        <f t="shared" si="47"/>
        <v>4.4167145803587289</v>
      </c>
      <c r="R383" s="37">
        <f t="shared" si="48"/>
        <v>414.56146299942799</v>
      </c>
      <c r="S383" s="37">
        <f t="shared" si="52"/>
        <v>9546.5368767279924</v>
      </c>
      <c r="T383" s="37"/>
      <c r="U383" s="37">
        <f t="shared" si="49"/>
        <v>-9.1675194087617289</v>
      </c>
      <c r="V383" s="37">
        <f t="shared" si="50"/>
        <v>437.80790017696603</v>
      </c>
      <c r="W383" s="30">
        <f t="shared" si="53"/>
        <v>9108.7289765510268</v>
      </c>
    </row>
    <row r="384" spans="2:23">
      <c r="B384" s="33"/>
      <c r="C384" s="78" t="s">
        <v>747</v>
      </c>
      <c r="D384" s="83" t="s">
        <v>748</v>
      </c>
      <c r="E384" s="80">
        <v>0</v>
      </c>
      <c r="F384" s="11">
        <v>0</v>
      </c>
      <c r="G384" s="11">
        <v>0</v>
      </c>
      <c r="H384" s="12"/>
      <c r="I384" s="80">
        <v>0</v>
      </c>
      <c r="J384" s="31">
        <v>0</v>
      </c>
      <c r="K384" s="81">
        <v>0</v>
      </c>
      <c r="L384" s="61"/>
      <c r="M384" s="37">
        <f t="shared" si="45"/>
        <v>0</v>
      </c>
      <c r="N384" s="37">
        <f t="shared" si="46"/>
        <v>0</v>
      </c>
      <c r="O384" s="30">
        <f t="shared" si="51"/>
        <v>0</v>
      </c>
      <c r="P384" s="28"/>
      <c r="Q384" s="37">
        <f t="shared" si="47"/>
        <v>0</v>
      </c>
      <c r="R384" s="37">
        <f t="shared" si="48"/>
        <v>0</v>
      </c>
      <c r="S384" s="37">
        <f t="shared" si="52"/>
        <v>0</v>
      </c>
      <c r="T384" s="37"/>
      <c r="U384" s="37">
        <f t="shared" si="49"/>
        <v>0</v>
      </c>
      <c r="V384" s="37">
        <f t="shared" si="50"/>
        <v>0</v>
      </c>
      <c r="W384" s="30">
        <f t="shared" si="53"/>
        <v>0</v>
      </c>
    </row>
    <row r="385" spans="2:23">
      <c r="B385" s="33"/>
      <c r="C385" s="78" t="s">
        <v>749</v>
      </c>
      <c r="D385" s="79" t="s">
        <v>750</v>
      </c>
      <c r="E385" s="80">
        <v>10697.205558761549</v>
      </c>
      <c r="F385" s="11">
        <v>929.45780040971738</v>
      </c>
      <c r="G385" s="11">
        <v>988.78489405289088</v>
      </c>
      <c r="H385" s="12"/>
      <c r="I385" s="80">
        <v>10684.208510835364</v>
      </c>
      <c r="J385" s="31">
        <v>199.20360060698036</v>
      </c>
      <c r="K385" s="81">
        <v>10485.004910228383</v>
      </c>
      <c r="L385" s="61"/>
      <c r="M385" s="37">
        <f t="shared" si="45"/>
        <v>118.09033434825804</v>
      </c>
      <c r="N385" s="37">
        <f t="shared" si="46"/>
        <v>401.39952157234382</v>
      </c>
      <c r="O385" s="30">
        <f t="shared" si="51"/>
        <v>9965.5150543077798</v>
      </c>
      <c r="P385" s="28"/>
      <c r="Q385" s="37">
        <f t="shared" si="47"/>
        <v>4.4167145803587289</v>
      </c>
      <c r="R385" s="37">
        <f t="shared" si="48"/>
        <v>414.56146299942799</v>
      </c>
      <c r="S385" s="37">
        <f t="shared" si="52"/>
        <v>9546.5368767279924</v>
      </c>
      <c r="T385" s="37"/>
      <c r="U385" s="37">
        <f t="shared" si="49"/>
        <v>-9.1675194087617289</v>
      </c>
      <c r="V385" s="37">
        <f t="shared" si="50"/>
        <v>437.80790017696603</v>
      </c>
      <c r="W385" s="30">
        <f t="shared" si="53"/>
        <v>9108.7289765510268</v>
      </c>
    </row>
    <row r="386" spans="2:23">
      <c r="B386" s="33"/>
      <c r="C386" s="78" t="s">
        <v>751</v>
      </c>
      <c r="D386" s="79" t="s">
        <v>752</v>
      </c>
      <c r="E386" s="80">
        <v>10697.205558761549</v>
      </c>
      <c r="F386" s="11">
        <v>929.45780040971738</v>
      </c>
      <c r="G386" s="11">
        <v>988.78489405289088</v>
      </c>
      <c r="H386" s="12"/>
      <c r="I386" s="80">
        <v>10684.208510835364</v>
      </c>
      <c r="J386" s="31">
        <v>199.20360060698036</v>
      </c>
      <c r="K386" s="81">
        <v>10485.004910228383</v>
      </c>
      <c r="L386" s="61"/>
      <c r="M386" s="37">
        <f t="shared" si="45"/>
        <v>118.09033434825804</v>
      </c>
      <c r="N386" s="37">
        <f t="shared" si="46"/>
        <v>401.39952157234382</v>
      </c>
      <c r="O386" s="30">
        <f t="shared" si="51"/>
        <v>9965.5150543077798</v>
      </c>
      <c r="P386" s="28"/>
      <c r="Q386" s="37">
        <f t="shared" si="47"/>
        <v>4.4167145803587289</v>
      </c>
      <c r="R386" s="37">
        <f t="shared" si="48"/>
        <v>414.56146299942799</v>
      </c>
      <c r="S386" s="37">
        <f t="shared" si="52"/>
        <v>9546.5368767279924</v>
      </c>
      <c r="T386" s="37"/>
      <c r="U386" s="37">
        <f t="shared" si="49"/>
        <v>-9.1675194087617289</v>
      </c>
      <c r="V386" s="37">
        <f t="shared" si="50"/>
        <v>437.80790017696603</v>
      </c>
      <c r="W386" s="30">
        <f t="shared" si="53"/>
        <v>9108.7289765510268</v>
      </c>
    </row>
    <row r="387" spans="2:23">
      <c r="B387" s="33"/>
      <c r="C387" s="78" t="s">
        <v>753</v>
      </c>
      <c r="D387" s="79" t="s">
        <v>754</v>
      </c>
      <c r="E387" s="80">
        <v>10697.205558761549</v>
      </c>
      <c r="F387" s="11">
        <v>929.45780040971738</v>
      </c>
      <c r="G387" s="11">
        <v>988.78489405289088</v>
      </c>
      <c r="H387" s="12"/>
      <c r="I387" s="80">
        <v>10684.208510835364</v>
      </c>
      <c r="J387" s="31">
        <v>199.20360060698036</v>
      </c>
      <c r="K387" s="81">
        <v>10485.004910228383</v>
      </c>
      <c r="L387" s="61"/>
      <c r="M387" s="37">
        <f t="shared" si="45"/>
        <v>118.09033434825804</v>
      </c>
      <c r="N387" s="37">
        <f t="shared" si="46"/>
        <v>401.39952157234382</v>
      </c>
      <c r="O387" s="30">
        <f t="shared" si="51"/>
        <v>9965.5150543077798</v>
      </c>
      <c r="P387" s="28"/>
      <c r="Q387" s="37">
        <f t="shared" si="47"/>
        <v>4.4167145803587289</v>
      </c>
      <c r="R387" s="37">
        <f t="shared" si="48"/>
        <v>414.56146299942799</v>
      </c>
      <c r="S387" s="37">
        <f t="shared" si="52"/>
        <v>9546.5368767279924</v>
      </c>
      <c r="T387" s="37"/>
      <c r="U387" s="37">
        <f t="shared" si="49"/>
        <v>-9.1675194087617289</v>
      </c>
      <c r="V387" s="37">
        <f t="shared" si="50"/>
        <v>437.80790017696603</v>
      </c>
      <c r="W387" s="30">
        <f t="shared" si="53"/>
        <v>9108.7289765510268</v>
      </c>
    </row>
    <row r="388" spans="2:23">
      <c r="B388" s="33"/>
      <c r="C388" s="78" t="s">
        <v>755</v>
      </c>
      <c r="D388" s="79" t="s">
        <v>756</v>
      </c>
      <c r="E388" s="80">
        <v>10697.205558761549</v>
      </c>
      <c r="F388" s="11">
        <v>929.45780040971738</v>
      </c>
      <c r="G388" s="11">
        <v>988.78489405289088</v>
      </c>
      <c r="H388" s="12"/>
      <c r="I388" s="80">
        <v>10684.208510835364</v>
      </c>
      <c r="J388" s="31">
        <v>199.20360060698036</v>
      </c>
      <c r="K388" s="81">
        <v>10485.004910228383</v>
      </c>
      <c r="L388" s="61"/>
      <c r="M388" s="37">
        <f t="shared" si="45"/>
        <v>118.09033434825804</v>
      </c>
      <c r="N388" s="37">
        <f t="shared" si="46"/>
        <v>401.39952157234382</v>
      </c>
      <c r="O388" s="30">
        <f t="shared" si="51"/>
        <v>9965.5150543077798</v>
      </c>
      <c r="P388" s="28"/>
      <c r="Q388" s="37">
        <f t="shared" si="47"/>
        <v>4.4167145803587289</v>
      </c>
      <c r="R388" s="37">
        <f t="shared" si="48"/>
        <v>414.56146299942799</v>
      </c>
      <c r="S388" s="37">
        <f t="shared" si="52"/>
        <v>9546.5368767279924</v>
      </c>
      <c r="T388" s="37"/>
      <c r="U388" s="37">
        <f t="shared" si="49"/>
        <v>-9.1675194087617289</v>
      </c>
      <c r="V388" s="37">
        <f t="shared" si="50"/>
        <v>437.80790017696603</v>
      </c>
      <c r="W388" s="30">
        <f t="shared" si="53"/>
        <v>9108.7289765510268</v>
      </c>
    </row>
    <row r="389" spans="2:23">
      <c r="B389" s="33"/>
      <c r="C389" s="78" t="s">
        <v>757</v>
      </c>
      <c r="D389" s="79" t="s">
        <v>758</v>
      </c>
      <c r="E389" s="80">
        <v>10697.205558761549</v>
      </c>
      <c r="F389" s="11">
        <v>929.45780040971738</v>
      </c>
      <c r="G389" s="11">
        <v>988.78489405289088</v>
      </c>
      <c r="H389" s="12"/>
      <c r="I389" s="80">
        <v>10684.208510835364</v>
      </c>
      <c r="J389" s="31">
        <v>199.20360060698036</v>
      </c>
      <c r="K389" s="81">
        <v>10485.004910228383</v>
      </c>
      <c r="L389" s="61"/>
      <c r="M389" s="37">
        <f t="shared" si="45"/>
        <v>118.09033434825804</v>
      </c>
      <c r="N389" s="37">
        <f t="shared" si="46"/>
        <v>401.39952157234382</v>
      </c>
      <c r="O389" s="30">
        <f t="shared" si="51"/>
        <v>9965.5150543077798</v>
      </c>
      <c r="P389" s="28"/>
      <c r="Q389" s="37">
        <f t="shared" si="47"/>
        <v>4.4167145803587289</v>
      </c>
      <c r="R389" s="37">
        <f t="shared" si="48"/>
        <v>414.56146299942799</v>
      </c>
      <c r="S389" s="37">
        <f t="shared" si="52"/>
        <v>9546.5368767279924</v>
      </c>
      <c r="T389" s="37"/>
      <c r="U389" s="37">
        <f t="shared" si="49"/>
        <v>-9.1675194087617289</v>
      </c>
      <c r="V389" s="37">
        <f t="shared" si="50"/>
        <v>437.80790017696603</v>
      </c>
      <c r="W389" s="30">
        <f t="shared" si="53"/>
        <v>9108.7289765510268</v>
      </c>
    </row>
    <row r="390" spans="2:23">
      <c r="B390" s="33"/>
      <c r="C390" s="78" t="s">
        <v>759</v>
      </c>
      <c r="D390" s="79" t="s">
        <v>760</v>
      </c>
      <c r="E390" s="80">
        <v>10697.205558761549</v>
      </c>
      <c r="F390" s="11">
        <v>929.45780040971738</v>
      </c>
      <c r="G390" s="11">
        <v>988.78489405289088</v>
      </c>
      <c r="H390" s="12"/>
      <c r="I390" s="80">
        <v>10684.208510835364</v>
      </c>
      <c r="J390" s="31">
        <v>199.20360060698036</v>
      </c>
      <c r="K390" s="81">
        <v>10485.004910228383</v>
      </c>
      <c r="L390" s="61"/>
      <c r="M390" s="37">
        <f t="shared" si="45"/>
        <v>118.09033434825804</v>
      </c>
      <c r="N390" s="37">
        <f t="shared" si="46"/>
        <v>401.39952157234382</v>
      </c>
      <c r="O390" s="30">
        <f t="shared" si="51"/>
        <v>9965.5150543077798</v>
      </c>
      <c r="P390" s="28"/>
      <c r="Q390" s="37">
        <f t="shared" si="47"/>
        <v>4.4167145803587289</v>
      </c>
      <c r="R390" s="37">
        <f t="shared" si="48"/>
        <v>414.56146299942799</v>
      </c>
      <c r="S390" s="37">
        <f t="shared" si="52"/>
        <v>9546.5368767279924</v>
      </c>
      <c r="T390" s="37"/>
      <c r="U390" s="37">
        <f t="shared" si="49"/>
        <v>-9.1675194087617289</v>
      </c>
      <c r="V390" s="37">
        <f t="shared" si="50"/>
        <v>437.80790017696603</v>
      </c>
      <c r="W390" s="30">
        <f t="shared" si="53"/>
        <v>9108.7289765510268</v>
      </c>
    </row>
    <row r="391" spans="2:23">
      <c r="B391" s="33"/>
      <c r="C391" s="78" t="s">
        <v>761</v>
      </c>
      <c r="D391" s="83" t="s">
        <v>762</v>
      </c>
      <c r="E391" s="80">
        <v>0</v>
      </c>
      <c r="F391" s="11">
        <v>0</v>
      </c>
      <c r="G391" s="11">
        <v>0</v>
      </c>
      <c r="H391" s="12"/>
      <c r="I391" s="80">
        <v>0</v>
      </c>
      <c r="J391" s="31">
        <v>0</v>
      </c>
      <c r="K391" s="81">
        <v>0</v>
      </c>
      <c r="L391" s="61"/>
      <c r="M391" s="37">
        <f t="shared" si="45"/>
        <v>0</v>
      </c>
      <c r="N391" s="37">
        <f t="shared" si="46"/>
        <v>0</v>
      </c>
      <c r="O391" s="30">
        <f t="shared" si="51"/>
        <v>0</v>
      </c>
      <c r="P391" s="28"/>
      <c r="Q391" s="37">
        <f t="shared" si="47"/>
        <v>0</v>
      </c>
      <c r="R391" s="37">
        <f t="shared" si="48"/>
        <v>0</v>
      </c>
      <c r="S391" s="37">
        <f t="shared" si="52"/>
        <v>0</v>
      </c>
      <c r="T391" s="37"/>
      <c r="U391" s="37">
        <f t="shared" si="49"/>
        <v>0</v>
      </c>
      <c r="V391" s="37">
        <f t="shared" si="50"/>
        <v>0</v>
      </c>
      <c r="W391" s="30">
        <f t="shared" si="53"/>
        <v>0</v>
      </c>
    </row>
    <row r="392" spans="2:23">
      <c r="B392" s="33"/>
      <c r="C392" s="78" t="s">
        <v>763</v>
      </c>
      <c r="D392" s="79" t="s">
        <v>764</v>
      </c>
      <c r="E392" s="80">
        <v>10697.205558761549</v>
      </c>
      <c r="F392" s="11">
        <v>929.45780040971738</v>
      </c>
      <c r="G392" s="11">
        <v>988.78489405289088</v>
      </c>
      <c r="H392" s="12"/>
      <c r="I392" s="80">
        <v>10684.208510835364</v>
      </c>
      <c r="J392" s="31">
        <v>199.20360060698036</v>
      </c>
      <c r="K392" s="81">
        <v>10485.004910228383</v>
      </c>
      <c r="L392" s="61"/>
      <c r="M392" s="37">
        <f t="shared" ref="M392:M455" si="54">(K392-L392)/(K$1018-L$1018)*M$1018</f>
        <v>118.09033434825804</v>
      </c>
      <c r="N392" s="37">
        <f t="shared" ref="N392:N455" si="55">M392/M$1018*N$1018</f>
        <v>401.39952157234382</v>
      </c>
      <c r="O392" s="30">
        <f t="shared" si="51"/>
        <v>9965.5150543077798</v>
      </c>
      <c r="P392" s="28"/>
      <c r="Q392" s="37">
        <f t="shared" ref="Q392:Q455" si="56">(O392-P392)/(O$1018-P$1018)*Q$1018</f>
        <v>4.4167145803587289</v>
      </c>
      <c r="R392" s="37">
        <f t="shared" ref="R392:R455" si="57">Q392/Q$1018*R$1018</f>
        <v>414.56146299942799</v>
      </c>
      <c r="S392" s="37">
        <f t="shared" si="52"/>
        <v>9546.5368767279924</v>
      </c>
      <c r="T392" s="37"/>
      <c r="U392" s="37">
        <f t="shared" ref="U392:U455" si="58">(S392-T392)/(S$1018-T$1018)*U$1018</f>
        <v>-9.1675194087617289</v>
      </c>
      <c r="V392" s="37">
        <f t="shared" ref="V392:V455" si="59">R392/R$1018*V$1018</f>
        <v>437.80790017696603</v>
      </c>
      <c r="W392" s="30">
        <f t="shared" si="53"/>
        <v>9108.7289765510268</v>
      </c>
    </row>
    <row r="393" spans="2:23">
      <c r="B393" s="33"/>
      <c r="C393" s="78" t="s">
        <v>765</v>
      </c>
      <c r="D393" s="79" t="s">
        <v>766</v>
      </c>
      <c r="E393" s="80">
        <v>10697.205558761549</v>
      </c>
      <c r="F393" s="11">
        <v>929.45780040971738</v>
      </c>
      <c r="G393" s="11">
        <v>988.78489405289088</v>
      </c>
      <c r="H393" s="12"/>
      <c r="I393" s="80">
        <v>10684.208510835364</v>
      </c>
      <c r="J393" s="31">
        <v>199.20360060698036</v>
      </c>
      <c r="K393" s="81">
        <v>10485.004910228383</v>
      </c>
      <c r="L393" s="61"/>
      <c r="M393" s="37">
        <f t="shared" si="54"/>
        <v>118.09033434825804</v>
      </c>
      <c r="N393" s="37">
        <f t="shared" si="55"/>
        <v>401.39952157234382</v>
      </c>
      <c r="O393" s="30">
        <f t="shared" ref="O393:O456" si="60">K393-L393-M393-N393</f>
        <v>9965.5150543077798</v>
      </c>
      <c r="P393" s="28"/>
      <c r="Q393" s="37">
        <f t="shared" si="56"/>
        <v>4.4167145803587289</v>
      </c>
      <c r="R393" s="37">
        <f t="shared" si="57"/>
        <v>414.56146299942799</v>
      </c>
      <c r="S393" s="37">
        <f t="shared" ref="S393:S456" si="61">O393-P393-Q393-R393</f>
        <v>9546.5368767279924</v>
      </c>
      <c r="T393" s="37"/>
      <c r="U393" s="37">
        <f t="shared" si="58"/>
        <v>-9.1675194087617289</v>
      </c>
      <c r="V393" s="37">
        <f t="shared" si="59"/>
        <v>437.80790017696603</v>
      </c>
      <c r="W393" s="30">
        <f t="shared" ref="W393:W456" si="62">O393-P393-Q393-R393-V393</f>
        <v>9108.7289765510268</v>
      </c>
    </row>
    <row r="394" spans="2:23">
      <c r="B394" s="33"/>
      <c r="C394" s="78" t="s">
        <v>767</v>
      </c>
      <c r="D394" s="79" t="s">
        <v>768</v>
      </c>
      <c r="E394" s="80">
        <v>10697.205558761549</v>
      </c>
      <c r="F394" s="11">
        <v>929.45780040971738</v>
      </c>
      <c r="G394" s="11">
        <v>988.78489405289088</v>
      </c>
      <c r="H394" s="12"/>
      <c r="I394" s="80">
        <v>10684.208510835364</v>
      </c>
      <c r="J394" s="31">
        <v>199.20360060698036</v>
      </c>
      <c r="K394" s="81">
        <v>10485.004910228383</v>
      </c>
      <c r="L394" s="61"/>
      <c r="M394" s="37">
        <f t="shared" si="54"/>
        <v>118.09033434825804</v>
      </c>
      <c r="N394" s="37">
        <f t="shared" si="55"/>
        <v>401.39952157234382</v>
      </c>
      <c r="O394" s="30">
        <f t="shared" si="60"/>
        <v>9965.5150543077798</v>
      </c>
      <c r="P394" s="28"/>
      <c r="Q394" s="37">
        <f t="shared" si="56"/>
        <v>4.4167145803587289</v>
      </c>
      <c r="R394" s="37">
        <f t="shared" si="57"/>
        <v>414.56146299942799</v>
      </c>
      <c r="S394" s="37">
        <f t="shared" si="61"/>
        <v>9546.5368767279924</v>
      </c>
      <c r="T394" s="37"/>
      <c r="U394" s="37">
        <f t="shared" si="58"/>
        <v>-9.1675194087617289</v>
      </c>
      <c r="V394" s="37">
        <f t="shared" si="59"/>
        <v>437.80790017696603</v>
      </c>
      <c r="W394" s="30">
        <f t="shared" si="62"/>
        <v>9108.7289765510268</v>
      </c>
    </row>
    <row r="395" spans="2:23">
      <c r="B395" s="33"/>
      <c r="C395" s="78" t="s">
        <v>769</v>
      </c>
      <c r="D395" s="79" t="s">
        <v>770</v>
      </c>
      <c r="E395" s="80">
        <v>10697.205558761549</v>
      </c>
      <c r="F395" s="11">
        <v>929.45780040971738</v>
      </c>
      <c r="G395" s="11">
        <v>988.78489405289088</v>
      </c>
      <c r="H395" s="12"/>
      <c r="I395" s="80">
        <v>10684.208510835364</v>
      </c>
      <c r="J395" s="31">
        <v>199.20360060698036</v>
      </c>
      <c r="K395" s="81">
        <v>10485.004910228383</v>
      </c>
      <c r="L395" s="61"/>
      <c r="M395" s="37">
        <f t="shared" si="54"/>
        <v>118.09033434825804</v>
      </c>
      <c r="N395" s="37">
        <f t="shared" si="55"/>
        <v>401.39952157234382</v>
      </c>
      <c r="O395" s="30">
        <f t="shared" si="60"/>
        <v>9965.5150543077798</v>
      </c>
      <c r="P395" s="28"/>
      <c r="Q395" s="37">
        <f t="shared" si="56"/>
        <v>4.4167145803587289</v>
      </c>
      <c r="R395" s="37">
        <f t="shared" si="57"/>
        <v>414.56146299942799</v>
      </c>
      <c r="S395" s="37">
        <f t="shared" si="61"/>
        <v>9546.5368767279924</v>
      </c>
      <c r="T395" s="37"/>
      <c r="U395" s="37">
        <f t="shared" si="58"/>
        <v>-9.1675194087617289</v>
      </c>
      <c r="V395" s="37">
        <f t="shared" si="59"/>
        <v>437.80790017696603</v>
      </c>
      <c r="W395" s="30">
        <f t="shared" si="62"/>
        <v>9108.7289765510268</v>
      </c>
    </row>
    <row r="396" spans="2:23">
      <c r="B396" s="33"/>
      <c r="C396" s="78" t="s">
        <v>771</v>
      </c>
      <c r="D396" s="79" t="s">
        <v>772</v>
      </c>
      <c r="E396" s="80">
        <v>10697.205558761549</v>
      </c>
      <c r="F396" s="11">
        <v>929.45780040971738</v>
      </c>
      <c r="G396" s="11">
        <v>988.78489405289088</v>
      </c>
      <c r="H396" s="12"/>
      <c r="I396" s="80">
        <v>10684.208510835364</v>
      </c>
      <c r="J396" s="31">
        <v>199.20360060698036</v>
      </c>
      <c r="K396" s="81">
        <v>10485.004910228383</v>
      </c>
      <c r="L396" s="61"/>
      <c r="M396" s="37">
        <f t="shared" si="54"/>
        <v>118.09033434825804</v>
      </c>
      <c r="N396" s="37">
        <f t="shared" si="55"/>
        <v>401.39952157234382</v>
      </c>
      <c r="O396" s="30">
        <f t="shared" si="60"/>
        <v>9965.5150543077798</v>
      </c>
      <c r="P396" s="28"/>
      <c r="Q396" s="37">
        <f t="shared" si="56"/>
        <v>4.4167145803587289</v>
      </c>
      <c r="R396" s="37">
        <f t="shared" si="57"/>
        <v>414.56146299942799</v>
      </c>
      <c r="S396" s="37">
        <f t="shared" si="61"/>
        <v>9546.5368767279924</v>
      </c>
      <c r="T396" s="37"/>
      <c r="U396" s="37">
        <f t="shared" si="58"/>
        <v>-9.1675194087617289</v>
      </c>
      <c r="V396" s="37">
        <f t="shared" si="59"/>
        <v>437.80790017696603</v>
      </c>
      <c r="W396" s="30">
        <f t="shared" si="62"/>
        <v>9108.7289765510268</v>
      </c>
    </row>
    <row r="397" spans="2:23">
      <c r="B397" s="33"/>
      <c r="C397" s="78" t="s">
        <v>773</v>
      </c>
      <c r="D397" s="79" t="s">
        <v>774</v>
      </c>
      <c r="E397" s="80">
        <v>10697.205558761549</v>
      </c>
      <c r="F397" s="11">
        <v>929.45780040971738</v>
      </c>
      <c r="G397" s="11">
        <v>988.78489405289088</v>
      </c>
      <c r="H397" s="12"/>
      <c r="I397" s="80">
        <v>10684.208510835364</v>
      </c>
      <c r="J397" s="31">
        <v>199.20360060698036</v>
      </c>
      <c r="K397" s="81">
        <v>10485.004910228383</v>
      </c>
      <c r="L397" s="61"/>
      <c r="M397" s="37">
        <f t="shared" si="54"/>
        <v>118.09033434825804</v>
      </c>
      <c r="N397" s="37">
        <f t="shared" si="55"/>
        <v>401.39952157234382</v>
      </c>
      <c r="O397" s="30">
        <f t="shared" si="60"/>
        <v>9965.5150543077798</v>
      </c>
      <c r="P397" s="28"/>
      <c r="Q397" s="37">
        <f t="shared" si="56"/>
        <v>4.4167145803587289</v>
      </c>
      <c r="R397" s="37">
        <f t="shared" si="57"/>
        <v>414.56146299942799</v>
      </c>
      <c r="S397" s="37">
        <f t="shared" si="61"/>
        <v>9546.5368767279924</v>
      </c>
      <c r="T397" s="37"/>
      <c r="U397" s="37">
        <f t="shared" si="58"/>
        <v>-9.1675194087617289</v>
      </c>
      <c r="V397" s="37">
        <f t="shared" si="59"/>
        <v>437.80790017696603</v>
      </c>
      <c r="W397" s="30">
        <f t="shared" si="62"/>
        <v>9108.7289765510268</v>
      </c>
    </row>
    <row r="398" spans="2:23">
      <c r="B398" s="33"/>
      <c r="C398" s="78" t="s">
        <v>775</v>
      </c>
      <c r="D398" s="79" t="s">
        <v>776</v>
      </c>
      <c r="E398" s="80">
        <v>10697.205558761549</v>
      </c>
      <c r="F398" s="11">
        <v>929.45780040971738</v>
      </c>
      <c r="G398" s="11">
        <v>988.78489405289088</v>
      </c>
      <c r="H398" s="12"/>
      <c r="I398" s="80">
        <v>10684.208510835364</v>
      </c>
      <c r="J398" s="31">
        <v>199.20360060698036</v>
      </c>
      <c r="K398" s="81">
        <v>10485.004910228383</v>
      </c>
      <c r="L398" s="61"/>
      <c r="M398" s="37">
        <f t="shared" si="54"/>
        <v>118.09033434825804</v>
      </c>
      <c r="N398" s="37">
        <f t="shared" si="55"/>
        <v>401.39952157234382</v>
      </c>
      <c r="O398" s="30">
        <f t="shared" si="60"/>
        <v>9965.5150543077798</v>
      </c>
      <c r="P398" s="28"/>
      <c r="Q398" s="37">
        <f t="shared" si="56"/>
        <v>4.4167145803587289</v>
      </c>
      <c r="R398" s="37">
        <f t="shared" si="57"/>
        <v>414.56146299942799</v>
      </c>
      <c r="S398" s="37">
        <f t="shared" si="61"/>
        <v>9546.5368767279924</v>
      </c>
      <c r="T398" s="37"/>
      <c r="U398" s="37">
        <f t="shared" si="58"/>
        <v>-9.1675194087617289</v>
      </c>
      <c r="V398" s="37">
        <f t="shared" si="59"/>
        <v>437.80790017696603</v>
      </c>
      <c r="W398" s="30">
        <f t="shared" si="62"/>
        <v>9108.7289765510268</v>
      </c>
    </row>
    <row r="399" spans="2:23">
      <c r="B399" s="33"/>
      <c r="C399" s="78" t="s">
        <v>777</v>
      </c>
      <c r="D399" s="79" t="s">
        <v>778</v>
      </c>
      <c r="E399" s="80">
        <v>10697.205558761549</v>
      </c>
      <c r="F399" s="11">
        <v>929.45780040971738</v>
      </c>
      <c r="G399" s="11">
        <v>988.78489405289088</v>
      </c>
      <c r="H399" s="12"/>
      <c r="I399" s="80">
        <v>10684.208510835364</v>
      </c>
      <c r="J399" s="31">
        <v>199.20360060698036</v>
      </c>
      <c r="K399" s="81">
        <v>10485.004910228383</v>
      </c>
      <c r="L399" s="61"/>
      <c r="M399" s="37">
        <f t="shared" si="54"/>
        <v>118.09033434825804</v>
      </c>
      <c r="N399" s="37">
        <f t="shared" si="55"/>
        <v>401.39952157234382</v>
      </c>
      <c r="O399" s="30">
        <f t="shared" si="60"/>
        <v>9965.5150543077798</v>
      </c>
      <c r="P399" s="28"/>
      <c r="Q399" s="37">
        <f t="shared" si="56"/>
        <v>4.4167145803587289</v>
      </c>
      <c r="R399" s="37">
        <f t="shared" si="57"/>
        <v>414.56146299942799</v>
      </c>
      <c r="S399" s="37">
        <f t="shared" si="61"/>
        <v>9546.5368767279924</v>
      </c>
      <c r="T399" s="37"/>
      <c r="U399" s="37">
        <f t="shared" si="58"/>
        <v>-9.1675194087617289</v>
      </c>
      <c r="V399" s="37">
        <f t="shared" si="59"/>
        <v>437.80790017696603</v>
      </c>
      <c r="W399" s="30">
        <f t="shared" si="62"/>
        <v>9108.7289765510268</v>
      </c>
    </row>
    <row r="400" spans="2:23">
      <c r="B400" s="33"/>
      <c r="C400" s="78" t="s">
        <v>779</v>
      </c>
      <c r="D400" s="79" t="s">
        <v>780</v>
      </c>
      <c r="E400" s="80">
        <v>10697.205558761549</v>
      </c>
      <c r="F400" s="11">
        <v>929.45780040971738</v>
      </c>
      <c r="G400" s="11">
        <v>988.78489405289088</v>
      </c>
      <c r="H400" s="12"/>
      <c r="I400" s="80">
        <v>10684.208510835364</v>
      </c>
      <c r="J400" s="31">
        <v>199.20360060698036</v>
      </c>
      <c r="K400" s="81">
        <v>10485.004910228383</v>
      </c>
      <c r="L400" s="61"/>
      <c r="M400" s="37">
        <f t="shared" si="54"/>
        <v>118.09033434825804</v>
      </c>
      <c r="N400" s="37">
        <f t="shared" si="55"/>
        <v>401.39952157234382</v>
      </c>
      <c r="O400" s="30">
        <f t="shared" si="60"/>
        <v>9965.5150543077798</v>
      </c>
      <c r="P400" s="28"/>
      <c r="Q400" s="37">
        <f t="shared" si="56"/>
        <v>4.4167145803587289</v>
      </c>
      <c r="R400" s="37">
        <f t="shared" si="57"/>
        <v>414.56146299942799</v>
      </c>
      <c r="S400" s="37">
        <f t="shared" si="61"/>
        <v>9546.5368767279924</v>
      </c>
      <c r="T400" s="37"/>
      <c r="U400" s="37">
        <f t="shared" si="58"/>
        <v>-9.1675194087617289</v>
      </c>
      <c r="V400" s="37">
        <f t="shared" si="59"/>
        <v>437.80790017696603</v>
      </c>
      <c r="W400" s="30">
        <f t="shared" si="62"/>
        <v>9108.7289765510268</v>
      </c>
    </row>
    <row r="401" spans="2:23">
      <c r="B401" s="33"/>
      <c r="C401" s="78" t="s">
        <v>781</v>
      </c>
      <c r="D401" s="79" t="s">
        <v>782</v>
      </c>
      <c r="E401" s="80">
        <v>10697.205558761549</v>
      </c>
      <c r="F401" s="11">
        <v>929.45780040971738</v>
      </c>
      <c r="G401" s="11">
        <v>988.78489405289088</v>
      </c>
      <c r="H401" s="12"/>
      <c r="I401" s="80">
        <v>10684.208510835364</v>
      </c>
      <c r="J401" s="31">
        <v>199.20360060698036</v>
      </c>
      <c r="K401" s="81">
        <v>10485.004910228383</v>
      </c>
      <c r="L401" s="61"/>
      <c r="M401" s="37">
        <f t="shared" si="54"/>
        <v>118.09033434825804</v>
      </c>
      <c r="N401" s="37">
        <f t="shared" si="55"/>
        <v>401.39952157234382</v>
      </c>
      <c r="O401" s="30">
        <f t="shared" si="60"/>
        <v>9965.5150543077798</v>
      </c>
      <c r="P401" s="28"/>
      <c r="Q401" s="37">
        <f t="shared" si="56"/>
        <v>4.4167145803587289</v>
      </c>
      <c r="R401" s="37">
        <f t="shared" si="57"/>
        <v>414.56146299942799</v>
      </c>
      <c r="S401" s="37">
        <f t="shared" si="61"/>
        <v>9546.5368767279924</v>
      </c>
      <c r="T401" s="37"/>
      <c r="U401" s="37">
        <f t="shared" si="58"/>
        <v>-9.1675194087617289</v>
      </c>
      <c r="V401" s="37">
        <f t="shared" si="59"/>
        <v>437.80790017696603</v>
      </c>
      <c r="W401" s="30">
        <f t="shared" si="62"/>
        <v>9108.7289765510268</v>
      </c>
    </row>
    <row r="402" spans="2:23">
      <c r="B402" s="33"/>
      <c r="C402" s="78" t="s">
        <v>783</v>
      </c>
      <c r="D402" s="79" t="s">
        <v>784</v>
      </c>
      <c r="E402" s="80">
        <v>10697.205558761549</v>
      </c>
      <c r="F402" s="11">
        <v>929.45780040971738</v>
      </c>
      <c r="G402" s="11">
        <v>988.78489405289088</v>
      </c>
      <c r="H402" s="12"/>
      <c r="I402" s="80">
        <v>10684.208510835364</v>
      </c>
      <c r="J402" s="31">
        <v>199.20360060698036</v>
      </c>
      <c r="K402" s="81">
        <v>10485.004910228383</v>
      </c>
      <c r="L402" s="61"/>
      <c r="M402" s="37">
        <f t="shared" si="54"/>
        <v>118.09033434825804</v>
      </c>
      <c r="N402" s="37">
        <f t="shared" si="55"/>
        <v>401.39952157234382</v>
      </c>
      <c r="O402" s="30">
        <f t="shared" si="60"/>
        <v>9965.5150543077798</v>
      </c>
      <c r="P402" s="28"/>
      <c r="Q402" s="37">
        <f t="shared" si="56"/>
        <v>4.4167145803587289</v>
      </c>
      <c r="R402" s="37">
        <f t="shared" si="57"/>
        <v>414.56146299942799</v>
      </c>
      <c r="S402" s="37">
        <f t="shared" si="61"/>
        <v>9546.5368767279924</v>
      </c>
      <c r="T402" s="37"/>
      <c r="U402" s="37">
        <f t="shared" si="58"/>
        <v>-9.1675194087617289</v>
      </c>
      <c r="V402" s="37">
        <f t="shared" si="59"/>
        <v>437.80790017696603</v>
      </c>
      <c r="W402" s="30">
        <f t="shared" si="62"/>
        <v>9108.7289765510268</v>
      </c>
    </row>
    <row r="403" spans="2:23">
      <c r="B403" s="33"/>
      <c r="C403" s="78" t="s">
        <v>785</v>
      </c>
      <c r="D403" s="79" t="s">
        <v>786</v>
      </c>
      <c r="E403" s="80">
        <v>10697.205558761549</v>
      </c>
      <c r="F403" s="11">
        <v>929.45780040971738</v>
      </c>
      <c r="G403" s="11">
        <v>988.78489405289088</v>
      </c>
      <c r="H403" s="12"/>
      <c r="I403" s="80">
        <v>10684.208510835364</v>
      </c>
      <c r="J403" s="31">
        <v>199.20360060698036</v>
      </c>
      <c r="K403" s="81">
        <v>10485.004910228383</v>
      </c>
      <c r="L403" s="61"/>
      <c r="M403" s="37">
        <f t="shared" si="54"/>
        <v>118.09033434825804</v>
      </c>
      <c r="N403" s="37">
        <f t="shared" si="55"/>
        <v>401.39952157234382</v>
      </c>
      <c r="O403" s="30">
        <f t="shared" si="60"/>
        <v>9965.5150543077798</v>
      </c>
      <c r="P403" s="28"/>
      <c r="Q403" s="37">
        <f t="shared" si="56"/>
        <v>4.4167145803587289</v>
      </c>
      <c r="R403" s="37">
        <f t="shared" si="57"/>
        <v>414.56146299942799</v>
      </c>
      <c r="S403" s="37">
        <f t="shared" si="61"/>
        <v>9546.5368767279924</v>
      </c>
      <c r="T403" s="37"/>
      <c r="U403" s="37">
        <f t="shared" si="58"/>
        <v>-9.1675194087617289</v>
      </c>
      <c r="V403" s="37">
        <f t="shared" si="59"/>
        <v>437.80790017696603</v>
      </c>
      <c r="W403" s="30">
        <f t="shared" si="62"/>
        <v>9108.7289765510268</v>
      </c>
    </row>
    <row r="404" spans="2:23">
      <c r="B404" s="33"/>
      <c r="C404" s="78" t="s">
        <v>787</v>
      </c>
      <c r="D404" s="79" t="s">
        <v>788</v>
      </c>
      <c r="E404" s="80">
        <v>10697.205558761549</v>
      </c>
      <c r="F404" s="11">
        <v>929.45780040971738</v>
      </c>
      <c r="G404" s="11">
        <v>988.78489405289088</v>
      </c>
      <c r="H404" s="12"/>
      <c r="I404" s="80">
        <v>10684.208510835364</v>
      </c>
      <c r="J404" s="31">
        <v>199.20360060698036</v>
      </c>
      <c r="K404" s="81">
        <v>10485.004910228383</v>
      </c>
      <c r="L404" s="61"/>
      <c r="M404" s="37">
        <f t="shared" si="54"/>
        <v>118.09033434825804</v>
      </c>
      <c r="N404" s="37">
        <f t="shared" si="55"/>
        <v>401.39952157234382</v>
      </c>
      <c r="O404" s="30">
        <f t="shared" si="60"/>
        <v>9965.5150543077798</v>
      </c>
      <c r="P404" s="28"/>
      <c r="Q404" s="37">
        <f t="shared" si="56"/>
        <v>4.4167145803587289</v>
      </c>
      <c r="R404" s="37">
        <f t="shared" si="57"/>
        <v>414.56146299942799</v>
      </c>
      <c r="S404" s="37">
        <f t="shared" si="61"/>
        <v>9546.5368767279924</v>
      </c>
      <c r="T404" s="37"/>
      <c r="U404" s="37">
        <f t="shared" si="58"/>
        <v>-9.1675194087617289</v>
      </c>
      <c r="V404" s="37">
        <f t="shared" si="59"/>
        <v>437.80790017696603</v>
      </c>
      <c r="W404" s="30">
        <f t="shared" si="62"/>
        <v>9108.7289765510268</v>
      </c>
    </row>
    <row r="405" spans="2:23">
      <c r="B405" s="33"/>
      <c r="C405" s="78" t="s">
        <v>789</v>
      </c>
      <c r="D405" s="79" t="s">
        <v>790</v>
      </c>
      <c r="E405" s="80">
        <v>10697.205558761549</v>
      </c>
      <c r="F405" s="11">
        <v>929.45780040971738</v>
      </c>
      <c r="G405" s="11">
        <v>988.78489405289088</v>
      </c>
      <c r="H405" s="12"/>
      <c r="I405" s="80">
        <v>10684.208510835364</v>
      </c>
      <c r="J405" s="31">
        <v>199.20360060698036</v>
      </c>
      <c r="K405" s="81">
        <v>10485.004910228383</v>
      </c>
      <c r="L405" s="61"/>
      <c r="M405" s="37">
        <f t="shared" si="54"/>
        <v>118.09033434825804</v>
      </c>
      <c r="N405" s="37">
        <f t="shared" si="55"/>
        <v>401.39952157234382</v>
      </c>
      <c r="O405" s="30">
        <f t="shared" si="60"/>
        <v>9965.5150543077798</v>
      </c>
      <c r="P405" s="28"/>
      <c r="Q405" s="37">
        <f t="shared" si="56"/>
        <v>4.4167145803587289</v>
      </c>
      <c r="R405" s="37">
        <f t="shared" si="57"/>
        <v>414.56146299942799</v>
      </c>
      <c r="S405" s="37">
        <f t="shared" si="61"/>
        <v>9546.5368767279924</v>
      </c>
      <c r="T405" s="37"/>
      <c r="U405" s="37">
        <f t="shared" si="58"/>
        <v>-9.1675194087617289</v>
      </c>
      <c r="V405" s="37">
        <f t="shared" si="59"/>
        <v>437.80790017696603</v>
      </c>
      <c r="W405" s="30">
        <f t="shared" si="62"/>
        <v>9108.7289765510268</v>
      </c>
    </row>
    <row r="406" spans="2:23">
      <c r="B406" s="33"/>
      <c r="C406" s="78" t="s">
        <v>791</v>
      </c>
      <c r="D406" s="79" t="s">
        <v>792</v>
      </c>
      <c r="E406" s="80">
        <v>10697.205558761549</v>
      </c>
      <c r="F406" s="11">
        <v>929.45780040971738</v>
      </c>
      <c r="G406" s="11">
        <v>988.78489405289088</v>
      </c>
      <c r="H406" s="12"/>
      <c r="I406" s="80">
        <v>10684.208510835364</v>
      </c>
      <c r="J406" s="31">
        <v>199.20360060698036</v>
      </c>
      <c r="K406" s="81">
        <v>10485.004910228383</v>
      </c>
      <c r="L406" s="61"/>
      <c r="M406" s="37">
        <f t="shared" si="54"/>
        <v>118.09033434825804</v>
      </c>
      <c r="N406" s="37">
        <f t="shared" si="55"/>
        <v>401.39952157234382</v>
      </c>
      <c r="O406" s="30">
        <f t="shared" si="60"/>
        <v>9965.5150543077798</v>
      </c>
      <c r="P406" s="28"/>
      <c r="Q406" s="37">
        <f t="shared" si="56"/>
        <v>4.4167145803587289</v>
      </c>
      <c r="R406" s="37">
        <f t="shared" si="57"/>
        <v>414.56146299942799</v>
      </c>
      <c r="S406" s="37">
        <f t="shared" si="61"/>
        <v>9546.5368767279924</v>
      </c>
      <c r="T406" s="37"/>
      <c r="U406" s="37">
        <f t="shared" si="58"/>
        <v>-9.1675194087617289</v>
      </c>
      <c r="V406" s="37">
        <f t="shared" si="59"/>
        <v>437.80790017696603</v>
      </c>
      <c r="W406" s="30">
        <f t="shared" si="62"/>
        <v>9108.7289765510268</v>
      </c>
    </row>
    <row r="407" spans="2:23">
      <c r="B407" s="84" t="s">
        <v>603</v>
      </c>
      <c r="C407" s="78" t="s">
        <v>793</v>
      </c>
      <c r="D407" s="79" t="s">
        <v>358</v>
      </c>
      <c r="E407" s="80">
        <v>8914.3379656346278</v>
      </c>
      <c r="F407" s="11">
        <v>774.54541462485975</v>
      </c>
      <c r="G407" s="11">
        <v>823.98448364346791</v>
      </c>
      <c r="H407" s="12"/>
      <c r="I407" s="80">
        <v>8903.5070923628082</v>
      </c>
      <c r="J407" s="31">
        <v>166.00300050581706</v>
      </c>
      <c r="K407" s="81">
        <v>8737.5040918569903</v>
      </c>
      <c r="L407" s="61"/>
      <c r="M407" s="37">
        <f t="shared" si="54"/>
        <v>98.408611956881742</v>
      </c>
      <c r="N407" s="37">
        <f t="shared" si="55"/>
        <v>334.49960131028666</v>
      </c>
      <c r="O407" s="30">
        <f t="shared" si="60"/>
        <v>8304.595878589822</v>
      </c>
      <c r="P407" s="28"/>
      <c r="Q407" s="37">
        <f t="shared" si="56"/>
        <v>3.6805954836322763</v>
      </c>
      <c r="R407" s="37">
        <f t="shared" si="57"/>
        <v>345.46788583285689</v>
      </c>
      <c r="S407" s="37">
        <f t="shared" si="61"/>
        <v>7955.4473972733322</v>
      </c>
      <c r="T407" s="37"/>
      <c r="U407" s="37">
        <f t="shared" si="58"/>
        <v>-7.6395995073014458</v>
      </c>
      <c r="V407" s="37">
        <f t="shared" si="59"/>
        <v>364.83991681413858</v>
      </c>
      <c r="W407" s="30">
        <f t="shared" si="62"/>
        <v>7590.6074804591935</v>
      </c>
    </row>
    <row r="408" spans="2:23">
      <c r="B408" s="84"/>
      <c r="C408" s="78" t="s">
        <v>794</v>
      </c>
      <c r="D408" s="79" t="s">
        <v>370</v>
      </c>
      <c r="E408" s="80">
        <v>8914.3379656346278</v>
      </c>
      <c r="F408" s="11">
        <v>774.54541462485975</v>
      </c>
      <c r="G408" s="11">
        <v>823.98448364346791</v>
      </c>
      <c r="H408" s="12"/>
      <c r="I408" s="80">
        <v>8903.5070923628082</v>
      </c>
      <c r="J408" s="31">
        <v>166.00300050581706</v>
      </c>
      <c r="K408" s="81">
        <v>8737.5040918569903</v>
      </c>
      <c r="L408" s="61"/>
      <c r="M408" s="37">
        <f t="shared" si="54"/>
        <v>98.408611956881742</v>
      </c>
      <c r="N408" s="37">
        <f t="shared" si="55"/>
        <v>334.49960131028666</v>
      </c>
      <c r="O408" s="30">
        <f t="shared" si="60"/>
        <v>8304.595878589822</v>
      </c>
      <c r="P408" s="28"/>
      <c r="Q408" s="37">
        <f t="shared" si="56"/>
        <v>3.6805954836322763</v>
      </c>
      <c r="R408" s="37">
        <f t="shared" si="57"/>
        <v>345.46788583285689</v>
      </c>
      <c r="S408" s="37">
        <f t="shared" si="61"/>
        <v>7955.4473972733322</v>
      </c>
      <c r="T408" s="37"/>
      <c r="U408" s="37">
        <f t="shared" si="58"/>
        <v>-7.6395995073014458</v>
      </c>
      <c r="V408" s="37">
        <f t="shared" si="59"/>
        <v>364.83991681413858</v>
      </c>
      <c r="W408" s="30">
        <f t="shared" si="62"/>
        <v>7590.6074804591935</v>
      </c>
    </row>
    <row r="409" spans="2:23">
      <c r="B409" s="84"/>
      <c r="C409" s="78" t="s">
        <v>795</v>
      </c>
      <c r="D409" s="79" t="s">
        <v>388</v>
      </c>
      <c r="E409" s="80">
        <v>8914.3379656346278</v>
      </c>
      <c r="F409" s="11">
        <v>774.54541462485975</v>
      </c>
      <c r="G409" s="11">
        <v>823.98448364346791</v>
      </c>
      <c r="H409" s="12"/>
      <c r="I409" s="80">
        <v>8903.5070923628082</v>
      </c>
      <c r="J409" s="31">
        <v>166.00300050581706</v>
      </c>
      <c r="K409" s="81">
        <v>8737.5040918569903</v>
      </c>
      <c r="L409" s="61"/>
      <c r="M409" s="37">
        <f t="shared" si="54"/>
        <v>98.408611956881742</v>
      </c>
      <c r="N409" s="37">
        <f t="shared" si="55"/>
        <v>334.49960131028666</v>
      </c>
      <c r="O409" s="30">
        <f t="shared" si="60"/>
        <v>8304.595878589822</v>
      </c>
      <c r="P409" s="28"/>
      <c r="Q409" s="37">
        <f t="shared" si="56"/>
        <v>3.6805954836322763</v>
      </c>
      <c r="R409" s="37">
        <f t="shared" si="57"/>
        <v>345.46788583285689</v>
      </c>
      <c r="S409" s="37">
        <f t="shared" si="61"/>
        <v>7955.4473972733322</v>
      </c>
      <c r="T409" s="37"/>
      <c r="U409" s="37">
        <f t="shared" si="58"/>
        <v>-7.6395995073014458</v>
      </c>
      <c r="V409" s="37">
        <f t="shared" si="59"/>
        <v>364.83991681413858</v>
      </c>
      <c r="W409" s="30">
        <f t="shared" si="62"/>
        <v>7590.6074804591935</v>
      </c>
    </row>
    <row r="410" spans="2:23">
      <c r="B410" s="84"/>
      <c r="C410" s="78" t="s">
        <v>796</v>
      </c>
      <c r="D410" s="79" t="s">
        <v>394</v>
      </c>
      <c r="E410" s="80">
        <v>8914.3379656346278</v>
      </c>
      <c r="F410" s="11">
        <v>774.54541462485975</v>
      </c>
      <c r="G410" s="11">
        <v>823.98448364346791</v>
      </c>
      <c r="H410" s="12"/>
      <c r="I410" s="80">
        <v>8903.5070923628082</v>
      </c>
      <c r="J410" s="31">
        <v>166.00300050581706</v>
      </c>
      <c r="K410" s="81">
        <v>8737.5040918569903</v>
      </c>
      <c r="L410" s="61"/>
      <c r="M410" s="37">
        <f t="shared" si="54"/>
        <v>98.408611956881742</v>
      </c>
      <c r="N410" s="37">
        <f t="shared" si="55"/>
        <v>334.49960131028666</v>
      </c>
      <c r="O410" s="30">
        <f t="shared" si="60"/>
        <v>8304.595878589822</v>
      </c>
      <c r="P410" s="28"/>
      <c r="Q410" s="37">
        <f t="shared" si="56"/>
        <v>3.6805954836322763</v>
      </c>
      <c r="R410" s="37">
        <f t="shared" si="57"/>
        <v>345.46788583285689</v>
      </c>
      <c r="S410" s="37">
        <f t="shared" si="61"/>
        <v>7955.4473972733322</v>
      </c>
      <c r="T410" s="37"/>
      <c r="U410" s="37">
        <f t="shared" si="58"/>
        <v>-7.6395995073014458</v>
      </c>
      <c r="V410" s="37">
        <f t="shared" si="59"/>
        <v>364.83991681413858</v>
      </c>
      <c r="W410" s="30">
        <f t="shared" si="62"/>
        <v>7590.6074804591935</v>
      </c>
    </row>
    <row r="411" spans="2:23">
      <c r="B411" s="84"/>
      <c r="C411" s="78" t="s">
        <v>797</v>
      </c>
      <c r="D411" s="79" t="s">
        <v>798</v>
      </c>
      <c r="E411" s="80">
        <v>8914.3379656346278</v>
      </c>
      <c r="F411" s="11">
        <v>774.54541462485975</v>
      </c>
      <c r="G411" s="11">
        <v>823.98448364346791</v>
      </c>
      <c r="H411" s="12"/>
      <c r="I411" s="80">
        <v>8903.5070923628082</v>
      </c>
      <c r="J411" s="31">
        <v>166.00300050581706</v>
      </c>
      <c r="K411" s="81">
        <v>8737.5040918569903</v>
      </c>
      <c r="L411" s="61"/>
      <c r="M411" s="37">
        <f t="shared" si="54"/>
        <v>98.408611956881742</v>
      </c>
      <c r="N411" s="37">
        <f t="shared" si="55"/>
        <v>334.49960131028666</v>
      </c>
      <c r="O411" s="30">
        <f t="shared" si="60"/>
        <v>8304.595878589822</v>
      </c>
      <c r="P411" s="28"/>
      <c r="Q411" s="37">
        <f t="shared" si="56"/>
        <v>3.6805954836322763</v>
      </c>
      <c r="R411" s="37">
        <f t="shared" si="57"/>
        <v>345.46788583285689</v>
      </c>
      <c r="S411" s="37">
        <f t="shared" si="61"/>
        <v>7955.4473972733322</v>
      </c>
      <c r="T411" s="37"/>
      <c r="U411" s="37">
        <f t="shared" si="58"/>
        <v>-7.6395995073014458</v>
      </c>
      <c r="V411" s="37">
        <f t="shared" si="59"/>
        <v>364.83991681413858</v>
      </c>
      <c r="W411" s="30">
        <f t="shared" si="62"/>
        <v>7590.6074804591935</v>
      </c>
    </row>
    <row r="412" spans="2:23">
      <c r="B412" s="84"/>
      <c r="C412" s="78" t="s">
        <v>799</v>
      </c>
      <c r="D412" s="79" t="s">
        <v>800</v>
      </c>
      <c r="E412" s="80">
        <v>8914.3379656346278</v>
      </c>
      <c r="F412" s="11">
        <v>774.54541462485975</v>
      </c>
      <c r="G412" s="11">
        <v>823.98448364346791</v>
      </c>
      <c r="H412" s="12"/>
      <c r="I412" s="80">
        <v>8903.5070923628082</v>
      </c>
      <c r="J412" s="31">
        <v>166.00300050581706</v>
      </c>
      <c r="K412" s="81">
        <v>8737.5040918569903</v>
      </c>
      <c r="L412" s="61"/>
      <c r="M412" s="37">
        <f t="shared" si="54"/>
        <v>98.408611956881742</v>
      </c>
      <c r="N412" s="37">
        <f t="shared" si="55"/>
        <v>334.49960131028666</v>
      </c>
      <c r="O412" s="30">
        <f t="shared" si="60"/>
        <v>8304.595878589822</v>
      </c>
      <c r="P412" s="28"/>
      <c r="Q412" s="37">
        <f t="shared" si="56"/>
        <v>3.6805954836322763</v>
      </c>
      <c r="R412" s="37">
        <f t="shared" si="57"/>
        <v>345.46788583285689</v>
      </c>
      <c r="S412" s="37">
        <f t="shared" si="61"/>
        <v>7955.4473972733322</v>
      </c>
      <c r="T412" s="37"/>
      <c r="U412" s="37">
        <f t="shared" si="58"/>
        <v>-7.6395995073014458</v>
      </c>
      <c r="V412" s="37">
        <f t="shared" si="59"/>
        <v>364.83991681413858</v>
      </c>
      <c r="W412" s="30">
        <f t="shared" si="62"/>
        <v>7590.6074804591935</v>
      </c>
    </row>
    <row r="413" spans="2:23">
      <c r="B413" s="84"/>
      <c r="C413" s="78" t="s">
        <v>801</v>
      </c>
      <c r="D413" s="79" t="s">
        <v>802</v>
      </c>
      <c r="E413" s="80">
        <v>8914.3379656346278</v>
      </c>
      <c r="F413" s="11">
        <v>774.54541462485975</v>
      </c>
      <c r="G413" s="11">
        <v>823.98448364346791</v>
      </c>
      <c r="H413" s="12"/>
      <c r="I413" s="80">
        <v>8903.5070923628082</v>
      </c>
      <c r="J413" s="31">
        <v>166.00300050581706</v>
      </c>
      <c r="K413" s="81">
        <v>8737.5040918569903</v>
      </c>
      <c r="L413" s="61"/>
      <c r="M413" s="37">
        <f t="shared" si="54"/>
        <v>98.408611956881742</v>
      </c>
      <c r="N413" s="37">
        <f t="shared" si="55"/>
        <v>334.49960131028666</v>
      </c>
      <c r="O413" s="30">
        <f t="shared" si="60"/>
        <v>8304.595878589822</v>
      </c>
      <c r="P413" s="28"/>
      <c r="Q413" s="37">
        <f t="shared" si="56"/>
        <v>3.6805954836322763</v>
      </c>
      <c r="R413" s="37">
        <f t="shared" si="57"/>
        <v>345.46788583285689</v>
      </c>
      <c r="S413" s="37">
        <f t="shared" si="61"/>
        <v>7955.4473972733322</v>
      </c>
      <c r="T413" s="37"/>
      <c r="U413" s="37">
        <f t="shared" si="58"/>
        <v>-7.6395995073014458</v>
      </c>
      <c r="V413" s="37">
        <f t="shared" si="59"/>
        <v>364.83991681413858</v>
      </c>
      <c r="W413" s="30">
        <f t="shared" si="62"/>
        <v>7590.6074804591935</v>
      </c>
    </row>
    <row r="414" spans="2:23">
      <c r="B414" s="84"/>
      <c r="C414" s="78" t="s">
        <v>803</v>
      </c>
      <c r="D414" s="79" t="s">
        <v>804</v>
      </c>
      <c r="E414" s="80">
        <v>8914.3379656346278</v>
      </c>
      <c r="F414" s="11">
        <v>774.54541462485975</v>
      </c>
      <c r="G414" s="11">
        <v>823.98448364346791</v>
      </c>
      <c r="H414" s="12"/>
      <c r="I414" s="80">
        <v>8903.5070923628082</v>
      </c>
      <c r="J414" s="31">
        <v>166.00300050581706</v>
      </c>
      <c r="K414" s="81">
        <v>8737.5040918569903</v>
      </c>
      <c r="L414" s="61"/>
      <c r="M414" s="37">
        <f t="shared" si="54"/>
        <v>98.408611956881742</v>
      </c>
      <c r="N414" s="37">
        <f t="shared" si="55"/>
        <v>334.49960131028666</v>
      </c>
      <c r="O414" s="30">
        <f t="shared" si="60"/>
        <v>8304.595878589822</v>
      </c>
      <c r="P414" s="28"/>
      <c r="Q414" s="37">
        <f t="shared" si="56"/>
        <v>3.6805954836322763</v>
      </c>
      <c r="R414" s="37">
        <f t="shared" si="57"/>
        <v>345.46788583285689</v>
      </c>
      <c r="S414" s="37">
        <f t="shared" si="61"/>
        <v>7955.4473972733322</v>
      </c>
      <c r="T414" s="37"/>
      <c r="U414" s="37">
        <f t="shared" si="58"/>
        <v>-7.6395995073014458</v>
      </c>
      <c r="V414" s="37">
        <f t="shared" si="59"/>
        <v>364.83991681413858</v>
      </c>
      <c r="W414" s="30">
        <f t="shared" si="62"/>
        <v>7590.6074804591935</v>
      </c>
    </row>
    <row r="415" spans="2:23">
      <c r="B415" s="84"/>
      <c r="C415" s="78" t="s">
        <v>805</v>
      </c>
      <c r="D415" s="79" t="s">
        <v>806</v>
      </c>
      <c r="E415" s="80">
        <v>8914.3379656346278</v>
      </c>
      <c r="F415" s="11">
        <v>774.54541462485975</v>
      </c>
      <c r="G415" s="11">
        <v>823.98448364346791</v>
      </c>
      <c r="H415" s="12"/>
      <c r="I415" s="80">
        <v>8903.5070923628082</v>
      </c>
      <c r="J415" s="31">
        <v>166.00300050581706</v>
      </c>
      <c r="K415" s="81">
        <v>8737.5040918569903</v>
      </c>
      <c r="L415" s="61"/>
      <c r="M415" s="37">
        <f t="shared" si="54"/>
        <v>98.408611956881742</v>
      </c>
      <c r="N415" s="37">
        <f t="shared" si="55"/>
        <v>334.49960131028666</v>
      </c>
      <c r="O415" s="30">
        <f t="shared" si="60"/>
        <v>8304.595878589822</v>
      </c>
      <c r="P415" s="28"/>
      <c r="Q415" s="37">
        <f t="shared" si="56"/>
        <v>3.6805954836322763</v>
      </c>
      <c r="R415" s="37">
        <f t="shared" si="57"/>
        <v>345.46788583285689</v>
      </c>
      <c r="S415" s="37">
        <f t="shared" si="61"/>
        <v>7955.4473972733322</v>
      </c>
      <c r="T415" s="37"/>
      <c r="U415" s="37">
        <f t="shared" si="58"/>
        <v>-7.6395995073014458</v>
      </c>
      <c r="V415" s="37">
        <f t="shared" si="59"/>
        <v>364.83991681413858</v>
      </c>
      <c r="W415" s="30">
        <f t="shared" si="62"/>
        <v>7590.6074804591935</v>
      </c>
    </row>
    <row r="416" spans="2:23">
      <c r="B416" s="84"/>
      <c r="C416" s="78" t="s">
        <v>807</v>
      </c>
      <c r="D416" s="79" t="s">
        <v>808</v>
      </c>
      <c r="E416" s="80">
        <v>8914.3379656346278</v>
      </c>
      <c r="F416" s="11">
        <v>774.54541462485975</v>
      </c>
      <c r="G416" s="11">
        <v>823.98448364346791</v>
      </c>
      <c r="H416" s="12"/>
      <c r="I416" s="80">
        <v>8903.5070923628082</v>
      </c>
      <c r="J416" s="31">
        <v>166.00300050581706</v>
      </c>
      <c r="K416" s="81">
        <v>8737.5040918569903</v>
      </c>
      <c r="L416" s="61"/>
      <c r="M416" s="37">
        <f t="shared" si="54"/>
        <v>98.408611956881742</v>
      </c>
      <c r="N416" s="37">
        <f t="shared" si="55"/>
        <v>334.49960131028666</v>
      </c>
      <c r="O416" s="30">
        <f t="shared" si="60"/>
        <v>8304.595878589822</v>
      </c>
      <c r="P416" s="28"/>
      <c r="Q416" s="37">
        <f t="shared" si="56"/>
        <v>3.6805954836322763</v>
      </c>
      <c r="R416" s="37">
        <f t="shared" si="57"/>
        <v>345.46788583285689</v>
      </c>
      <c r="S416" s="37">
        <f t="shared" si="61"/>
        <v>7955.4473972733322</v>
      </c>
      <c r="T416" s="37"/>
      <c r="U416" s="37">
        <f t="shared" si="58"/>
        <v>-7.6395995073014458</v>
      </c>
      <c r="V416" s="37">
        <f t="shared" si="59"/>
        <v>364.83991681413858</v>
      </c>
      <c r="W416" s="30">
        <f t="shared" si="62"/>
        <v>7590.6074804591935</v>
      </c>
    </row>
    <row r="417" spans="2:23">
      <c r="B417" s="100"/>
      <c r="C417" s="78" t="s">
        <v>809</v>
      </c>
      <c r="D417" s="83" t="s">
        <v>810</v>
      </c>
      <c r="E417" s="80">
        <v>0</v>
      </c>
      <c r="F417" s="11">
        <v>0</v>
      </c>
      <c r="G417" s="11">
        <v>0</v>
      </c>
      <c r="H417" s="12"/>
      <c r="I417" s="80">
        <v>0</v>
      </c>
      <c r="J417" s="31">
        <v>0</v>
      </c>
      <c r="K417" s="81">
        <v>0</v>
      </c>
      <c r="L417" s="61"/>
      <c r="M417" s="37">
        <f t="shared" si="54"/>
        <v>0</v>
      </c>
      <c r="N417" s="37">
        <f t="shared" si="55"/>
        <v>0</v>
      </c>
      <c r="O417" s="30">
        <f t="shared" si="60"/>
        <v>0</v>
      </c>
      <c r="P417" s="28"/>
      <c r="Q417" s="37">
        <f t="shared" si="56"/>
        <v>0</v>
      </c>
      <c r="R417" s="37">
        <f t="shared" si="57"/>
        <v>0</v>
      </c>
      <c r="S417" s="37">
        <f t="shared" si="61"/>
        <v>0</v>
      </c>
      <c r="T417" s="37"/>
      <c r="U417" s="37">
        <f t="shared" si="58"/>
        <v>0</v>
      </c>
      <c r="V417" s="37">
        <f t="shared" si="59"/>
        <v>0</v>
      </c>
      <c r="W417" s="30">
        <f t="shared" si="62"/>
        <v>0</v>
      </c>
    </row>
    <row r="418" spans="2:23">
      <c r="B418" s="84"/>
      <c r="C418" s="78" t="s">
        <v>811</v>
      </c>
      <c r="D418" s="79" t="s">
        <v>812</v>
      </c>
      <c r="E418" s="80">
        <v>8914.3379656346278</v>
      </c>
      <c r="F418" s="11">
        <v>774.54541462485975</v>
      </c>
      <c r="G418" s="11">
        <v>823.98448364346791</v>
      </c>
      <c r="H418" s="12"/>
      <c r="I418" s="80">
        <v>8903.5070923628082</v>
      </c>
      <c r="J418" s="31">
        <v>166.00300050581706</v>
      </c>
      <c r="K418" s="81">
        <v>8737.5040918569903</v>
      </c>
      <c r="L418" s="61"/>
      <c r="M418" s="37">
        <f t="shared" si="54"/>
        <v>98.408611956881742</v>
      </c>
      <c r="N418" s="37">
        <f t="shared" si="55"/>
        <v>334.49960131028666</v>
      </c>
      <c r="O418" s="30">
        <f t="shared" si="60"/>
        <v>8304.595878589822</v>
      </c>
      <c r="P418" s="28"/>
      <c r="Q418" s="37">
        <f t="shared" si="56"/>
        <v>3.6805954836322763</v>
      </c>
      <c r="R418" s="37">
        <f t="shared" si="57"/>
        <v>345.46788583285689</v>
      </c>
      <c r="S418" s="37">
        <f t="shared" si="61"/>
        <v>7955.4473972733322</v>
      </c>
      <c r="T418" s="37"/>
      <c r="U418" s="37">
        <f t="shared" si="58"/>
        <v>-7.6395995073014458</v>
      </c>
      <c r="V418" s="37">
        <f t="shared" si="59"/>
        <v>364.83991681413858</v>
      </c>
      <c r="W418" s="30">
        <f t="shared" si="62"/>
        <v>7590.6074804591935</v>
      </c>
    </row>
    <row r="419" spans="2:23">
      <c r="B419" s="74" t="s">
        <v>813</v>
      </c>
      <c r="C419" s="75"/>
      <c r="D419" s="83"/>
      <c r="E419" s="80"/>
      <c r="F419" s="11"/>
      <c r="G419" s="11"/>
      <c r="H419" s="12"/>
      <c r="I419" s="80">
        <v>0</v>
      </c>
      <c r="J419" s="31">
        <v>0</v>
      </c>
      <c r="K419" s="81">
        <v>0</v>
      </c>
      <c r="L419" s="61"/>
      <c r="M419" s="37">
        <f t="shared" si="54"/>
        <v>0</v>
      </c>
      <c r="N419" s="37">
        <f t="shared" si="55"/>
        <v>0</v>
      </c>
      <c r="O419" s="30">
        <f t="shared" si="60"/>
        <v>0</v>
      </c>
      <c r="P419" s="28"/>
      <c r="Q419" s="37">
        <f t="shared" si="56"/>
        <v>0</v>
      </c>
      <c r="R419" s="37">
        <f t="shared" si="57"/>
        <v>0</v>
      </c>
      <c r="S419" s="37">
        <f t="shared" si="61"/>
        <v>0</v>
      </c>
      <c r="T419" s="37"/>
      <c r="U419" s="37">
        <f t="shared" si="58"/>
        <v>0</v>
      </c>
      <c r="V419" s="37">
        <f t="shared" si="59"/>
        <v>0</v>
      </c>
      <c r="W419" s="30">
        <f t="shared" si="62"/>
        <v>0</v>
      </c>
    </row>
    <row r="420" spans="2:23">
      <c r="B420" s="84" t="s">
        <v>468</v>
      </c>
      <c r="C420" s="78" t="s">
        <v>814</v>
      </c>
      <c r="D420" s="79">
        <v>118</v>
      </c>
      <c r="E420" s="80">
        <v>21187.759099551749</v>
      </c>
      <c r="F420" s="11">
        <v>1840.9645573411403</v>
      </c>
      <c r="G420" s="11">
        <v>1958.4729333416387</v>
      </c>
      <c r="H420" s="12"/>
      <c r="I420" s="80">
        <v>21162.016084803403</v>
      </c>
      <c r="J420" s="31">
        <v>394.55892272417583</v>
      </c>
      <c r="K420" s="81">
        <v>20767.457162079227</v>
      </c>
      <c r="L420" s="61"/>
      <c r="M420" s="37">
        <f t="shared" si="54"/>
        <v>233.89936207284458</v>
      </c>
      <c r="N420" s="37">
        <f t="shared" si="55"/>
        <v>795.04467956907911</v>
      </c>
      <c r="O420" s="30">
        <f t="shared" si="60"/>
        <v>19738.513120437303</v>
      </c>
      <c r="P420" s="28"/>
      <c r="Q420" s="37">
        <f t="shared" si="56"/>
        <v>8.7481056642378565</v>
      </c>
      <c r="R420" s="37">
        <f t="shared" si="57"/>
        <v>821.11429585415306</v>
      </c>
      <c r="S420" s="37">
        <f t="shared" si="61"/>
        <v>18908.650718918911</v>
      </c>
      <c r="T420" s="37"/>
      <c r="U420" s="37">
        <f t="shared" si="58"/>
        <v>-18.157937762934452</v>
      </c>
      <c r="V420" s="37">
        <f t="shared" si="59"/>
        <v>867.15808814504021</v>
      </c>
      <c r="W420" s="30">
        <f t="shared" si="62"/>
        <v>18041.492630773871</v>
      </c>
    </row>
    <row r="421" spans="2:23">
      <c r="B421" s="33"/>
      <c r="C421" s="78" t="s">
        <v>815</v>
      </c>
      <c r="D421" s="79">
        <v>126</v>
      </c>
      <c r="E421" s="80">
        <v>21187.759099551749</v>
      </c>
      <c r="F421" s="11">
        <v>1840.9645573411403</v>
      </c>
      <c r="G421" s="11">
        <v>1958.4729333416387</v>
      </c>
      <c r="H421" s="12"/>
      <c r="I421" s="80">
        <v>21162.016084803403</v>
      </c>
      <c r="J421" s="31">
        <v>394.55892272417583</v>
      </c>
      <c r="K421" s="81">
        <v>20767.457162079227</v>
      </c>
      <c r="L421" s="61"/>
      <c r="M421" s="37">
        <f t="shared" si="54"/>
        <v>233.89936207284458</v>
      </c>
      <c r="N421" s="37">
        <f t="shared" si="55"/>
        <v>795.04467956907911</v>
      </c>
      <c r="O421" s="30">
        <f t="shared" si="60"/>
        <v>19738.513120437303</v>
      </c>
      <c r="P421" s="28"/>
      <c r="Q421" s="37">
        <f t="shared" si="56"/>
        <v>8.7481056642378565</v>
      </c>
      <c r="R421" s="37">
        <f t="shared" si="57"/>
        <v>821.11429585415306</v>
      </c>
      <c r="S421" s="37">
        <f t="shared" si="61"/>
        <v>18908.650718918911</v>
      </c>
      <c r="T421" s="37"/>
      <c r="U421" s="37">
        <f t="shared" si="58"/>
        <v>-18.157937762934452</v>
      </c>
      <c r="V421" s="37">
        <f t="shared" si="59"/>
        <v>867.15808814504021</v>
      </c>
      <c r="W421" s="30">
        <f t="shared" si="62"/>
        <v>18041.492630773871</v>
      </c>
    </row>
    <row r="422" spans="2:23">
      <c r="B422" s="33"/>
      <c r="C422" s="78" t="s">
        <v>816</v>
      </c>
      <c r="D422" s="79">
        <v>127</v>
      </c>
      <c r="E422" s="80">
        <v>21187.759099551749</v>
      </c>
      <c r="F422" s="11">
        <v>1840.9645573411403</v>
      </c>
      <c r="G422" s="11">
        <v>1958.4729333416387</v>
      </c>
      <c r="H422" s="12"/>
      <c r="I422" s="80">
        <v>21162.016084803403</v>
      </c>
      <c r="J422" s="31">
        <v>394.55892272417583</v>
      </c>
      <c r="K422" s="81">
        <v>20767.457162079227</v>
      </c>
      <c r="L422" s="61"/>
      <c r="M422" s="37">
        <f t="shared" si="54"/>
        <v>233.89936207284458</v>
      </c>
      <c r="N422" s="37">
        <f t="shared" si="55"/>
        <v>795.04467956907911</v>
      </c>
      <c r="O422" s="30">
        <f t="shared" si="60"/>
        <v>19738.513120437303</v>
      </c>
      <c r="P422" s="28"/>
      <c r="Q422" s="37">
        <f t="shared" si="56"/>
        <v>8.7481056642378565</v>
      </c>
      <c r="R422" s="37">
        <f t="shared" si="57"/>
        <v>821.11429585415306</v>
      </c>
      <c r="S422" s="37">
        <f t="shared" si="61"/>
        <v>18908.650718918911</v>
      </c>
      <c r="T422" s="37"/>
      <c r="U422" s="37">
        <f t="shared" si="58"/>
        <v>-18.157937762934452</v>
      </c>
      <c r="V422" s="37">
        <f t="shared" si="59"/>
        <v>867.15808814504021</v>
      </c>
      <c r="W422" s="30">
        <f t="shared" si="62"/>
        <v>18041.492630773871</v>
      </c>
    </row>
    <row r="423" spans="2:23">
      <c r="B423" s="33"/>
      <c r="C423" s="78" t="s">
        <v>817</v>
      </c>
      <c r="D423" s="79">
        <v>133</v>
      </c>
      <c r="E423" s="80">
        <v>21187.759099551749</v>
      </c>
      <c r="F423" s="11">
        <v>1840.9645573411403</v>
      </c>
      <c r="G423" s="11">
        <v>1958.4729333416387</v>
      </c>
      <c r="H423" s="12"/>
      <c r="I423" s="80">
        <v>21162.016084803403</v>
      </c>
      <c r="J423" s="31">
        <v>394.55892272417583</v>
      </c>
      <c r="K423" s="81">
        <v>20767.457162079227</v>
      </c>
      <c r="L423" s="61"/>
      <c r="M423" s="37">
        <f t="shared" si="54"/>
        <v>233.89936207284458</v>
      </c>
      <c r="N423" s="37">
        <f t="shared" si="55"/>
        <v>795.04467956907911</v>
      </c>
      <c r="O423" s="30">
        <f t="shared" si="60"/>
        <v>19738.513120437303</v>
      </c>
      <c r="P423" s="28"/>
      <c r="Q423" s="37">
        <f t="shared" si="56"/>
        <v>8.7481056642378565</v>
      </c>
      <c r="R423" s="37">
        <f t="shared" si="57"/>
        <v>821.11429585415306</v>
      </c>
      <c r="S423" s="37">
        <f t="shared" si="61"/>
        <v>18908.650718918911</v>
      </c>
      <c r="T423" s="37"/>
      <c r="U423" s="37">
        <f t="shared" si="58"/>
        <v>-18.157937762934452</v>
      </c>
      <c r="V423" s="37">
        <f t="shared" si="59"/>
        <v>867.15808814504021</v>
      </c>
      <c r="W423" s="30">
        <f t="shared" si="62"/>
        <v>18041.492630773871</v>
      </c>
    </row>
    <row r="424" spans="2:23">
      <c r="B424" s="84" t="s">
        <v>478</v>
      </c>
      <c r="C424" s="78" t="s">
        <v>818</v>
      </c>
      <c r="D424" s="79">
        <v>119</v>
      </c>
      <c r="E424" s="80">
        <v>17215.054268385811</v>
      </c>
      <c r="F424" s="11">
        <v>1495.7826706959625</v>
      </c>
      <c r="G424" s="11">
        <v>1591.2581603148537</v>
      </c>
      <c r="H424" s="12"/>
      <c r="I424" s="80">
        <v>17194.138068902779</v>
      </c>
      <c r="J424" s="31">
        <v>320.57912471339307</v>
      </c>
      <c r="K424" s="81">
        <v>16873.558944189386</v>
      </c>
      <c r="L424" s="61"/>
      <c r="M424" s="37">
        <f t="shared" si="54"/>
        <v>190.04323168418637</v>
      </c>
      <c r="N424" s="37">
        <f t="shared" si="55"/>
        <v>645.97380214987732</v>
      </c>
      <c r="O424" s="30">
        <f t="shared" si="60"/>
        <v>16037.541910355321</v>
      </c>
      <c r="P424" s="28"/>
      <c r="Q424" s="37">
        <f t="shared" si="56"/>
        <v>7.1078358521932632</v>
      </c>
      <c r="R424" s="37">
        <f t="shared" si="57"/>
        <v>667.15536538149979</v>
      </c>
      <c r="S424" s="37">
        <f t="shared" si="61"/>
        <v>15363.278709121629</v>
      </c>
      <c r="T424" s="37"/>
      <c r="U424" s="37">
        <f t="shared" si="58"/>
        <v>-14.753324432384257</v>
      </c>
      <c r="V424" s="37">
        <f t="shared" si="59"/>
        <v>704.5659466178455</v>
      </c>
      <c r="W424" s="30">
        <f t="shared" si="62"/>
        <v>14658.712762503783</v>
      </c>
    </row>
    <row r="425" spans="2:23">
      <c r="B425" s="33"/>
      <c r="C425" s="78" t="s">
        <v>819</v>
      </c>
      <c r="D425" s="79">
        <v>120</v>
      </c>
      <c r="E425" s="80">
        <v>17215.054268385811</v>
      </c>
      <c r="F425" s="11">
        <v>1495.7826706959625</v>
      </c>
      <c r="G425" s="11">
        <v>1591.2581603148537</v>
      </c>
      <c r="H425" s="12"/>
      <c r="I425" s="80">
        <v>17194.138068902779</v>
      </c>
      <c r="J425" s="31">
        <v>320.57912471339307</v>
      </c>
      <c r="K425" s="81">
        <v>16873.558944189386</v>
      </c>
      <c r="L425" s="61"/>
      <c r="M425" s="37">
        <f t="shared" si="54"/>
        <v>190.04323168418637</v>
      </c>
      <c r="N425" s="37">
        <f t="shared" si="55"/>
        <v>645.97380214987732</v>
      </c>
      <c r="O425" s="30">
        <f t="shared" si="60"/>
        <v>16037.541910355321</v>
      </c>
      <c r="P425" s="28"/>
      <c r="Q425" s="37">
        <f t="shared" si="56"/>
        <v>7.1078358521932632</v>
      </c>
      <c r="R425" s="37">
        <f t="shared" si="57"/>
        <v>667.15536538149979</v>
      </c>
      <c r="S425" s="37">
        <f t="shared" si="61"/>
        <v>15363.278709121629</v>
      </c>
      <c r="T425" s="37"/>
      <c r="U425" s="37">
        <f t="shared" si="58"/>
        <v>-14.753324432384257</v>
      </c>
      <c r="V425" s="37">
        <f t="shared" si="59"/>
        <v>704.5659466178455</v>
      </c>
      <c r="W425" s="30">
        <f t="shared" si="62"/>
        <v>14658.712762503783</v>
      </c>
    </row>
    <row r="426" spans="2:23">
      <c r="B426" s="33"/>
      <c r="C426" s="78" t="s">
        <v>820</v>
      </c>
      <c r="D426" s="79">
        <v>121</v>
      </c>
      <c r="E426" s="80">
        <v>17215.054268385811</v>
      </c>
      <c r="F426" s="11">
        <v>1495.7826706959625</v>
      </c>
      <c r="G426" s="11">
        <v>1591.2581603148537</v>
      </c>
      <c r="H426" s="12"/>
      <c r="I426" s="80">
        <v>17194.138068902779</v>
      </c>
      <c r="J426" s="31">
        <v>320.57912471339307</v>
      </c>
      <c r="K426" s="81">
        <v>16873.558944189386</v>
      </c>
      <c r="L426" s="61"/>
      <c r="M426" s="37">
        <f t="shared" si="54"/>
        <v>190.04323168418637</v>
      </c>
      <c r="N426" s="37">
        <f t="shared" si="55"/>
        <v>645.97380214987732</v>
      </c>
      <c r="O426" s="30">
        <f t="shared" si="60"/>
        <v>16037.541910355321</v>
      </c>
      <c r="P426" s="28"/>
      <c r="Q426" s="37">
        <f t="shared" si="56"/>
        <v>7.1078358521932632</v>
      </c>
      <c r="R426" s="37">
        <f t="shared" si="57"/>
        <v>667.15536538149979</v>
      </c>
      <c r="S426" s="37">
        <f t="shared" si="61"/>
        <v>15363.278709121629</v>
      </c>
      <c r="T426" s="37"/>
      <c r="U426" s="37">
        <f t="shared" si="58"/>
        <v>-14.753324432384257</v>
      </c>
      <c r="V426" s="37">
        <f t="shared" si="59"/>
        <v>704.5659466178455</v>
      </c>
      <c r="W426" s="30">
        <f t="shared" si="62"/>
        <v>14658.712762503783</v>
      </c>
    </row>
    <row r="427" spans="2:23">
      <c r="B427" s="33"/>
      <c r="C427" s="78" t="s">
        <v>821</v>
      </c>
      <c r="D427" s="79">
        <v>122</v>
      </c>
      <c r="E427" s="80">
        <v>17215.054268385811</v>
      </c>
      <c r="F427" s="11">
        <v>1495.7826706959625</v>
      </c>
      <c r="G427" s="11">
        <v>1591.2581603148537</v>
      </c>
      <c r="H427" s="12"/>
      <c r="I427" s="80">
        <v>17194.138068902779</v>
      </c>
      <c r="J427" s="31">
        <v>320.57912471339307</v>
      </c>
      <c r="K427" s="81">
        <v>16873.558944189386</v>
      </c>
      <c r="L427" s="61"/>
      <c r="M427" s="37">
        <f t="shared" si="54"/>
        <v>190.04323168418637</v>
      </c>
      <c r="N427" s="37">
        <f t="shared" si="55"/>
        <v>645.97380214987732</v>
      </c>
      <c r="O427" s="30">
        <f t="shared" si="60"/>
        <v>16037.541910355321</v>
      </c>
      <c r="P427" s="28"/>
      <c r="Q427" s="37">
        <f t="shared" si="56"/>
        <v>7.1078358521932632</v>
      </c>
      <c r="R427" s="37">
        <f t="shared" si="57"/>
        <v>667.15536538149979</v>
      </c>
      <c r="S427" s="37">
        <f t="shared" si="61"/>
        <v>15363.278709121629</v>
      </c>
      <c r="T427" s="37"/>
      <c r="U427" s="37">
        <f t="shared" si="58"/>
        <v>-14.753324432384257</v>
      </c>
      <c r="V427" s="37">
        <f t="shared" si="59"/>
        <v>704.5659466178455</v>
      </c>
      <c r="W427" s="30">
        <f t="shared" si="62"/>
        <v>14658.712762503783</v>
      </c>
    </row>
    <row r="428" spans="2:23">
      <c r="B428" s="33"/>
      <c r="C428" s="78" t="s">
        <v>822</v>
      </c>
      <c r="D428" s="79">
        <v>123</v>
      </c>
      <c r="E428" s="80">
        <v>17215.054268385811</v>
      </c>
      <c r="F428" s="11">
        <v>1495.7826706959625</v>
      </c>
      <c r="G428" s="11">
        <v>1591.2581603148537</v>
      </c>
      <c r="H428" s="12"/>
      <c r="I428" s="80">
        <v>17194.138068902779</v>
      </c>
      <c r="J428" s="31">
        <v>320.57912471339307</v>
      </c>
      <c r="K428" s="81">
        <v>16873.558944189386</v>
      </c>
      <c r="L428" s="61"/>
      <c r="M428" s="37">
        <f t="shared" si="54"/>
        <v>190.04323168418637</v>
      </c>
      <c r="N428" s="37">
        <f t="shared" si="55"/>
        <v>645.97380214987732</v>
      </c>
      <c r="O428" s="30">
        <f t="shared" si="60"/>
        <v>16037.541910355321</v>
      </c>
      <c r="P428" s="28"/>
      <c r="Q428" s="37">
        <f t="shared" si="56"/>
        <v>7.1078358521932632</v>
      </c>
      <c r="R428" s="37">
        <f t="shared" si="57"/>
        <v>667.15536538149979</v>
      </c>
      <c r="S428" s="37">
        <f t="shared" si="61"/>
        <v>15363.278709121629</v>
      </c>
      <c r="T428" s="37"/>
      <c r="U428" s="37">
        <f t="shared" si="58"/>
        <v>-14.753324432384257</v>
      </c>
      <c r="V428" s="37">
        <f t="shared" si="59"/>
        <v>704.5659466178455</v>
      </c>
      <c r="W428" s="30">
        <f t="shared" si="62"/>
        <v>14658.712762503783</v>
      </c>
    </row>
    <row r="429" spans="2:23">
      <c r="B429" s="33"/>
      <c r="C429" s="78" t="s">
        <v>823</v>
      </c>
      <c r="D429" s="79">
        <v>124</v>
      </c>
      <c r="E429" s="80">
        <v>17215.054268385811</v>
      </c>
      <c r="F429" s="11">
        <v>1495.7826706959625</v>
      </c>
      <c r="G429" s="11">
        <v>1591.2581603148537</v>
      </c>
      <c r="H429" s="12"/>
      <c r="I429" s="80">
        <v>17194.138068902779</v>
      </c>
      <c r="J429" s="31">
        <v>320.57912471339307</v>
      </c>
      <c r="K429" s="81">
        <v>16873.558944189386</v>
      </c>
      <c r="L429" s="61"/>
      <c r="M429" s="37">
        <f t="shared" si="54"/>
        <v>190.04323168418637</v>
      </c>
      <c r="N429" s="37">
        <f t="shared" si="55"/>
        <v>645.97380214987732</v>
      </c>
      <c r="O429" s="30">
        <f t="shared" si="60"/>
        <v>16037.541910355321</v>
      </c>
      <c r="P429" s="28"/>
      <c r="Q429" s="37">
        <f t="shared" si="56"/>
        <v>7.1078358521932632</v>
      </c>
      <c r="R429" s="37">
        <f t="shared" si="57"/>
        <v>667.15536538149979</v>
      </c>
      <c r="S429" s="37">
        <f t="shared" si="61"/>
        <v>15363.278709121629</v>
      </c>
      <c r="T429" s="37"/>
      <c r="U429" s="37">
        <f t="shared" si="58"/>
        <v>-14.753324432384257</v>
      </c>
      <c r="V429" s="37">
        <f t="shared" si="59"/>
        <v>704.5659466178455</v>
      </c>
      <c r="W429" s="30">
        <f t="shared" si="62"/>
        <v>14658.712762503783</v>
      </c>
    </row>
    <row r="430" spans="2:23">
      <c r="B430" s="33"/>
      <c r="C430" s="78" t="s">
        <v>824</v>
      </c>
      <c r="D430" s="79">
        <v>125</v>
      </c>
      <c r="E430" s="80">
        <v>17215.054268385811</v>
      </c>
      <c r="F430" s="11">
        <v>1495.7826706959625</v>
      </c>
      <c r="G430" s="11">
        <v>1591.2581603148537</v>
      </c>
      <c r="H430" s="12"/>
      <c r="I430" s="80">
        <v>17194.138068902779</v>
      </c>
      <c r="J430" s="31">
        <v>320.57912471339307</v>
      </c>
      <c r="K430" s="81">
        <v>16873.558944189386</v>
      </c>
      <c r="L430" s="61"/>
      <c r="M430" s="37">
        <f t="shared" si="54"/>
        <v>190.04323168418637</v>
      </c>
      <c r="N430" s="37">
        <f t="shared" si="55"/>
        <v>645.97380214987732</v>
      </c>
      <c r="O430" s="30">
        <f t="shared" si="60"/>
        <v>16037.541910355321</v>
      </c>
      <c r="P430" s="28"/>
      <c r="Q430" s="37">
        <f t="shared" si="56"/>
        <v>7.1078358521932632</v>
      </c>
      <c r="R430" s="37">
        <f t="shared" si="57"/>
        <v>667.15536538149979</v>
      </c>
      <c r="S430" s="37">
        <f t="shared" si="61"/>
        <v>15363.278709121629</v>
      </c>
      <c r="T430" s="37"/>
      <c r="U430" s="37">
        <f t="shared" si="58"/>
        <v>-14.753324432384257</v>
      </c>
      <c r="V430" s="37">
        <f t="shared" si="59"/>
        <v>704.5659466178455</v>
      </c>
      <c r="W430" s="30">
        <f t="shared" si="62"/>
        <v>14658.712762503783</v>
      </c>
    </row>
    <row r="431" spans="2:23">
      <c r="B431" s="33"/>
      <c r="C431" s="78" t="s">
        <v>825</v>
      </c>
      <c r="D431" s="79">
        <v>128</v>
      </c>
      <c r="E431" s="80">
        <v>17215.054268385811</v>
      </c>
      <c r="F431" s="11">
        <v>1495.7826706959625</v>
      </c>
      <c r="G431" s="11">
        <v>1591.2581603148537</v>
      </c>
      <c r="H431" s="12"/>
      <c r="I431" s="80">
        <v>17194.138068902779</v>
      </c>
      <c r="J431" s="31">
        <v>320.57912471339307</v>
      </c>
      <c r="K431" s="81">
        <v>16873.558944189386</v>
      </c>
      <c r="L431" s="61"/>
      <c r="M431" s="37">
        <f t="shared" si="54"/>
        <v>190.04323168418637</v>
      </c>
      <c r="N431" s="37">
        <f t="shared" si="55"/>
        <v>645.97380214987732</v>
      </c>
      <c r="O431" s="30">
        <f t="shared" si="60"/>
        <v>16037.541910355321</v>
      </c>
      <c r="P431" s="28"/>
      <c r="Q431" s="37">
        <f t="shared" si="56"/>
        <v>7.1078358521932632</v>
      </c>
      <c r="R431" s="37">
        <f t="shared" si="57"/>
        <v>667.15536538149979</v>
      </c>
      <c r="S431" s="37">
        <f t="shared" si="61"/>
        <v>15363.278709121629</v>
      </c>
      <c r="T431" s="37"/>
      <c r="U431" s="37">
        <f t="shared" si="58"/>
        <v>-14.753324432384257</v>
      </c>
      <c r="V431" s="37">
        <f t="shared" si="59"/>
        <v>704.5659466178455</v>
      </c>
      <c r="W431" s="30">
        <f t="shared" si="62"/>
        <v>14658.712762503783</v>
      </c>
    </row>
    <row r="432" spans="2:23">
      <c r="B432" s="33"/>
      <c r="C432" s="78" t="s">
        <v>826</v>
      </c>
      <c r="D432" s="79">
        <v>129</v>
      </c>
      <c r="E432" s="80">
        <v>17215.054268385811</v>
      </c>
      <c r="F432" s="11">
        <v>1495.7826706959625</v>
      </c>
      <c r="G432" s="11">
        <v>1591.2581603148537</v>
      </c>
      <c r="H432" s="12"/>
      <c r="I432" s="80">
        <v>17194.138068902779</v>
      </c>
      <c r="J432" s="31">
        <v>320.57912471339307</v>
      </c>
      <c r="K432" s="81">
        <v>16873.558944189386</v>
      </c>
      <c r="L432" s="61"/>
      <c r="M432" s="37">
        <f t="shared" si="54"/>
        <v>190.04323168418637</v>
      </c>
      <c r="N432" s="37">
        <f t="shared" si="55"/>
        <v>645.97380214987732</v>
      </c>
      <c r="O432" s="30">
        <f t="shared" si="60"/>
        <v>16037.541910355321</v>
      </c>
      <c r="P432" s="28"/>
      <c r="Q432" s="37">
        <f t="shared" si="56"/>
        <v>7.1078358521932632</v>
      </c>
      <c r="R432" s="37">
        <f t="shared" si="57"/>
        <v>667.15536538149979</v>
      </c>
      <c r="S432" s="37">
        <f t="shared" si="61"/>
        <v>15363.278709121629</v>
      </c>
      <c r="T432" s="37"/>
      <c r="U432" s="37">
        <f t="shared" si="58"/>
        <v>-14.753324432384257</v>
      </c>
      <c r="V432" s="37">
        <f t="shared" si="59"/>
        <v>704.5659466178455</v>
      </c>
      <c r="W432" s="30">
        <f t="shared" si="62"/>
        <v>14658.712762503783</v>
      </c>
    </row>
    <row r="433" spans="2:23">
      <c r="B433" s="33"/>
      <c r="C433" s="78" t="s">
        <v>827</v>
      </c>
      <c r="D433" s="79">
        <v>130</v>
      </c>
      <c r="E433" s="80">
        <v>17215.054268385811</v>
      </c>
      <c r="F433" s="11">
        <v>1495.7826706959625</v>
      </c>
      <c r="G433" s="11">
        <v>1591.2581603148537</v>
      </c>
      <c r="H433" s="12"/>
      <c r="I433" s="80">
        <v>17194.138068902779</v>
      </c>
      <c r="J433" s="31">
        <v>320.57912471339307</v>
      </c>
      <c r="K433" s="81">
        <v>16873.558944189386</v>
      </c>
      <c r="L433" s="61"/>
      <c r="M433" s="37">
        <f t="shared" si="54"/>
        <v>190.04323168418637</v>
      </c>
      <c r="N433" s="37">
        <f t="shared" si="55"/>
        <v>645.97380214987732</v>
      </c>
      <c r="O433" s="30">
        <f t="shared" si="60"/>
        <v>16037.541910355321</v>
      </c>
      <c r="P433" s="28"/>
      <c r="Q433" s="37">
        <f t="shared" si="56"/>
        <v>7.1078358521932632</v>
      </c>
      <c r="R433" s="37">
        <f t="shared" si="57"/>
        <v>667.15536538149979</v>
      </c>
      <c r="S433" s="37">
        <f t="shared" si="61"/>
        <v>15363.278709121629</v>
      </c>
      <c r="T433" s="37"/>
      <c r="U433" s="37">
        <f t="shared" si="58"/>
        <v>-14.753324432384257</v>
      </c>
      <c r="V433" s="37">
        <f t="shared" si="59"/>
        <v>704.5659466178455</v>
      </c>
      <c r="W433" s="30">
        <f t="shared" si="62"/>
        <v>14658.712762503783</v>
      </c>
    </row>
    <row r="434" spans="2:23">
      <c r="B434" s="33"/>
      <c r="C434" s="78" t="s">
        <v>828</v>
      </c>
      <c r="D434" s="79">
        <v>131</v>
      </c>
      <c r="E434" s="80">
        <v>17215.054268385811</v>
      </c>
      <c r="F434" s="11">
        <v>1495.7826706959625</v>
      </c>
      <c r="G434" s="11">
        <v>1591.2581603148537</v>
      </c>
      <c r="H434" s="12"/>
      <c r="I434" s="80">
        <v>17194.138068902779</v>
      </c>
      <c r="J434" s="31">
        <v>320.57912471339307</v>
      </c>
      <c r="K434" s="81">
        <v>16873.558944189386</v>
      </c>
      <c r="L434" s="61"/>
      <c r="M434" s="37">
        <f t="shared" si="54"/>
        <v>190.04323168418637</v>
      </c>
      <c r="N434" s="37">
        <f t="shared" si="55"/>
        <v>645.97380214987732</v>
      </c>
      <c r="O434" s="30">
        <f t="shared" si="60"/>
        <v>16037.541910355321</v>
      </c>
      <c r="P434" s="28"/>
      <c r="Q434" s="37">
        <f t="shared" si="56"/>
        <v>7.1078358521932632</v>
      </c>
      <c r="R434" s="37">
        <f t="shared" si="57"/>
        <v>667.15536538149979</v>
      </c>
      <c r="S434" s="37">
        <f t="shared" si="61"/>
        <v>15363.278709121629</v>
      </c>
      <c r="T434" s="37"/>
      <c r="U434" s="37">
        <f t="shared" si="58"/>
        <v>-14.753324432384257</v>
      </c>
      <c r="V434" s="37">
        <f t="shared" si="59"/>
        <v>704.5659466178455</v>
      </c>
      <c r="W434" s="30">
        <f t="shared" si="62"/>
        <v>14658.712762503783</v>
      </c>
    </row>
    <row r="435" spans="2:23">
      <c r="B435" s="33"/>
      <c r="C435" s="78" t="s">
        <v>829</v>
      </c>
      <c r="D435" s="79">
        <v>132</v>
      </c>
      <c r="E435" s="80">
        <v>17215.054268385811</v>
      </c>
      <c r="F435" s="11">
        <v>1495.7826706959625</v>
      </c>
      <c r="G435" s="11">
        <v>1591.2581603148537</v>
      </c>
      <c r="H435" s="12"/>
      <c r="I435" s="80">
        <v>17194.138068902779</v>
      </c>
      <c r="J435" s="31">
        <v>320.57912471339307</v>
      </c>
      <c r="K435" s="81">
        <v>16873.558944189386</v>
      </c>
      <c r="L435" s="61"/>
      <c r="M435" s="37">
        <f t="shared" si="54"/>
        <v>190.04323168418637</v>
      </c>
      <c r="N435" s="37">
        <f t="shared" si="55"/>
        <v>645.97380214987732</v>
      </c>
      <c r="O435" s="30">
        <f t="shared" si="60"/>
        <v>16037.541910355321</v>
      </c>
      <c r="P435" s="28"/>
      <c r="Q435" s="37">
        <f t="shared" si="56"/>
        <v>7.1078358521932632</v>
      </c>
      <c r="R435" s="37">
        <f t="shared" si="57"/>
        <v>667.15536538149979</v>
      </c>
      <c r="S435" s="37">
        <f t="shared" si="61"/>
        <v>15363.278709121629</v>
      </c>
      <c r="T435" s="37"/>
      <c r="U435" s="37">
        <f t="shared" si="58"/>
        <v>-14.753324432384257</v>
      </c>
      <c r="V435" s="37">
        <f t="shared" si="59"/>
        <v>704.5659466178455</v>
      </c>
      <c r="W435" s="30">
        <f t="shared" si="62"/>
        <v>14658.712762503783</v>
      </c>
    </row>
    <row r="436" spans="2:23">
      <c r="B436" s="33"/>
      <c r="C436" s="78" t="s">
        <v>830</v>
      </c>
      <c r="D436" s="79">
        <v>152</v>
      </c>
      <c r="E436" s="80">
        <v>17215.054268385811</v>
      </c>
      <c r="F436" s="11">
        <v>1495.7826706959625</v>
      </c>
      <c r="G436" s="11">
        <v>1591.2581603148537</v>
      </c>
      <c r="H436" s="12"/>
      <c r="I436" s="80">
        <v>17194.138068902779</v>
      </c>
      <c r="J436" s="31">
        <v>320.57912471339307</v>
      </c>
      <c r="K436" s="81">
        <v>16873.558944189386</v>
      </c>
      <c r="L436" s="61"/>
      <c r="M436" s="37">
        <f t="shared" si="54"/>
        <v>190.04323168418637</v>
      </c>
      <c r="N436" s="37">
        <f t="shared" si="55"/>
        <v>645.97380214987732</v>
      </c>
      <c r="O436" s="30">
        <f t="shared" si="60"/>
        <v>16037.541910355321</v>
      </c>
      <c r="P436" s="28"/>
      <c r="Q436" s="37">
        <f t="shared" si="56"/>
        <v>7.1078358521932632</v>
      </c>
      <c r="R436" s="37">
        <f t="shared" si="57"/>
        <v>667.15536538149979</v>
      </c>
      <c r="S436" s="37">
        <f t="shared" si="61"/>
        <v>15363.278709121629</v>
      </c>
      <c r="T436" s="37"/>
      <c r="U436" s="37">
        <f t="shared" si="58"/>
        <v>-14.753324432384257</v>
      </c>
      <c r="V436" s="37">
        <f t="shared" si="59"/>
        <v>704.5659466178455</v>
      </c>
      <c r="W436" s="30">
        <f t="shared" si="62"/>
        <v>14658.712762503783</v>
      </c>
    </row>
    <row r="437" spans="2:23">
      <c r="B437" s="33"/>
      <c r="C437" s="78" t="s">
        <v>831</v>
      </c>
      <c r="D437" s="79">
        <v>153</v>
      </c>
      <c r="E437" s="80">
        <v>17215.054268385811</v>
      </c>
      <c r="F437" s="11">
        <v>1495.7826706959625</v>
      </c>
      <c r="G437" s="11">
        <v>1591.2581603148537</v>
      </c>
      <c r="H437" s="12"/>
      <c r="I437" s="80">
        <v>17194.138068902779</v>
      </c>
      <c r="J437" s="31">
        <v>320.57912471339307</v>
      </c>
      <c r="K437" s="81">
        <v>16873.558944189386</v>
      </c>
      <c r="L437" s="61"/>
      <c r="M437" s="37">
        <f t="shared" si="54"/>
        <v>190.04323168418637</v>
      </c>
      <c r="N437" s="37">
        <f t="shared" si="55"/>
        <v>645.97380214987732</v>
      </c>
      <c r="O437" s="30">
        <f t="shared" si="60"/>
        <v>16037.541910355321</v>
      </c>
      <c r="P437" s="28"/>
      <c r="Q437" s="37">
        <f t="shared" si="56"/>
        <v>7.1078358521932632</v>
      </c>
      <c r="R437" s="37">
        <f t="shared" si="57"/>
        <v>667.15536538149979</v>
      </c>
      <c r="S437" s="37">
        <f t="shared" si="61"/>
        <v>15363.278709121629</v>
      </c>
      <c r="T437" s="37"/>
      <c r="U437" s="37">
        <f t="shared" si="58"/>
        <v>-14.753324432384257</v>
      </c>
      <c r="V437" s="37">
        <f t="shared" si="59"/>
        <v>704.5659466178455</v>
      </c>
      <c r="W437" s="30">
        <f t="shared" si="62"/>
        <v>14658.712762503783</v>
      </c>
    </row>
    <row r="438" spans="2:23">
      <c r="B438" s="84" t="s">
        <v>832</v>
      </c>
      <c r="C438" s="78" t="s">
        <v>833</v>
      </c>
      <c r="D438" s="79">
        <v>134</v>
      </c>
      <c r="E438" s="80">
        <v>13772.043414708642</v>
      </c>
      <c r="F438" s="11">
        <v>1196.62613655677</v>
      </c>
      <c r="G438" s="11">
        <v>1273.0065282518831</v>
      </c>
      <c r="H438" s="12"/>
      <c r="I438" s="80">
        <v>13755.310455122215</v>
      </c>
      <c r="J438" s="31">
        <v>256.46329977071429</v>
      </c>
      <c r="K438" s="81">
        <v>13498.847155351501</v>
      </c>
      <c r="L438" s="61"/>
      <c r="M438" s="37">
        <f t="shared" si="54"/>
        <v>152.03458534734901</v>
      </c>
      <c r="N438" s="37">
        <f t="shared" si="55"/>
        <v>516.77904171990156</v>
      </c>
      <c r="O438" s="30">
        <f t="shared" si="60"/>
        <v>12830.033528284252</v>
      </c>
      <c r="P438" s="28"/>
      <c r="Q438" s="37">
        <f t="shared" si="56"/>
        <v>5.6862686817546084</v>
      </c>
      <c r="R438" s="37">
        <f t="shared" si="57"/>
        <v>533.7242923051997</v>
      </c>
      <c r="S438" s="37">
        <f t="shared" si="61"/>
        <v>12290.622967297297</v>
      </c>
      <c r="T438" s="37"/>
      <c r="U438" s="37">
        <f t="shared" si="58"/>
        <v>-11.802659545907398</v>
      </c>
      <c r="V438" s="37">
        <f t="shared" si="59"/>
        <v>563.65275729427628</v>
      </c>
      <c r="W438" s="30">
        <f t="shared" si="62"/>
        <v>11726.970210003021</v>
      </c>
    </row>
    <row r="439" spans="2:23">
      <c r="B439" s="33"/>
      <c r="C439" s="78" t="s">
        <v>834</v>
      </c>
      <c r="D439" s="79">
        <v>140</v>
      </c>
      <c r="E439" s="80">
        <v>13772.043414708642</v>
      </c>
      <c r="F439" s="11">
        <v>1196.62613655677</v>
      </c>
      <c r="G439" s="11">
        <v>1273.0065282518831</v>
      </c>
      <c r="H439" s="12"/>
      <c r="I439" s="80">
        <v>13755.310455122215</v>
      </c>
      <c r="J439" s="31">
        <v>256.46329977071429</v>
      </c>
      <c r="K439" s="81">
        <v>13498.847155351501</v>
      </c>
      <c r="L439" s="61"/>
      <c r="M439" s="37">
        <f t="shared" si="54"/>
        <v>152.03458534734901</v>
      </c>
      <c r="N439" s="37">
        <f t="shared" si="55"/>
        <v>516.77904171990156</v>
      </c>
      <c r="O439" s="30">
        <f t="shared" si="60"/>
        <v>12830.033528284252</v>
      </c>
      <c r="P439" s="28"/>
      <c r="Q439" s="37">
        <f t="shared" si="56"/>
        <v>5.6862686817546084</v>
      </c>
      <c r="R439" s="37">
        <f t="shared" si="57"/>
        <v>533.7242923051997</v>
      </c>
      <c r="S439" s="37">
        <f t="shared" si="61"/>
        <v>12290.622967297297</v>
      </c>
      <c r="T439" s="37"/>
      <c r="U439" s="37">
        <f t="shared" si="58"/>
        <v>-11.802659545907398</v>
      </c>
      <c r="V439" s="37">
        <f t="shared" si="59"/>
        <v>563.65275729427628</v>
      </c>
      <c r="W439" s="30">
        <f t="shared" si="62"/>
        <v>11726.970210003021</v>
      </c>
    </row>
    <row r="440" spans="2:23">
      <c r="B440" s="33"/>
      <c r="C440" s="78" t="s">
        <v>835</v>
      </c>
      <c r="D440" s="79">
        <v>141</v>
      </c>
      <c r="E440" s="80">
        <v>13772.043414708642</v>
      </c>
      <c r="F440" s="11">
        <v>1196.62613655677</v>
      </c>
      <c r="G440" s="11">
        <v>1273.0065282518831</v>
      </c>
      <c r="H440" s="12"/>
      <c r="I440" s="80">
        <v>13755.310455122215</v>
      </c>
      <c r="J440" s="31">
        <v>256.46329977071429</v>
      </c>
      <c r="K440" s="81">
        <v>13498.847155351501</v>
      </c>
      <c r="L440" s="61"/>
      <c r="M440" s="37">
        <f t="shared" si="54"/>
        <v>152.03458534734901</v>
      </c>
      <c r="N440" s="37">
        <f t="shared" si="55"/>
        <v>516.77904171990156</v>
      </c>
      <c r="O440" s="30">
        <f t="shared" si="60"/>
        <v>12830.033528284252</v>
      </c>
      <c r="P440" s="28"/>
      <c r="Q440" s="37">
        <f t="shared" si="56"/>
        <v>5.6862686817546084</v>
      </c>
      <c r="R440" s="37">
        <f t="shared" si="57"/>
        <v>533.7242923051997</v>
      </c>
      <c r="S440" s="37">
        <f t="shared" si="61"/>
        <v>12290.622967297297</v>
      </c>
      <c r="T440" s="37"/>
      <c r="U440" s="37">
        <f t="shared" si="58"/>
        <v>-11.802659545907398</v>
      </c>
      <c r="V440" s="37">
        <f t="shared" si="59"/>
        <v>563.65275729427628</v>
      </c>
      <c r="W440" s="30">
        <f t="shared" si="62"/>
        <v>11726.970210003021</v>
      </c>
    </row>
    <row r="441" spans="2:23">
      <c r="B441" s="33"/>
      <c r="C441" s="78" t="s">
        <v>836</v>
      </c>
      <c r="D441" s="83">
        <v>164</v>
      </c>
      <c r="E441" s="80">
        <v>13772.043414708642</v>
      </c>
      <c r="F441" s="11">
        <v>1196.62613655677</v>
      </c>
      <c r="G441" s="11">
        <v>1273.0065282518831</v>
      </c>
      <c r="H441" s="12"/>
      <c r="I441" s="80">
        <v>13755.310455122215</v>
      </c>
      <c r="J441" s="31">
        <v>256.46329977071429</v>
      </c>
      <c r="K441" s="81">
        <v>13498.847155351501</v>
      </c>
      <c r="L441" s="61"/>
      <c r="M441" s="37">
        <f t="shared" si="54"/>
        <v>152.03458534734901</v>
      </c>
      <c r="N441" s="37">
        <f t="shared" si="55"/>
        <v>516.77904171990156</v>
      </c>
      <c r="O441" s="30">
        <f t="shared" si="60"/>
        <v>12830.033528284252</v>
      </c>
      <c r="P441" s="28"/>
      <c r="Q441" s="37">
        <f t="shared" si="56"/>
        <v>5.6862686817546084</v>
      </c>
      <c r="R441" s="37">
        <f t="shared" si="57"/>
        <v>533.7242923051997</v>
      </c>
      <c r="S441" s="37">
        <f t="shared" si="61"/>
        <v>12290.622967297297</v>
      </c>
      <c r="T441" s="37"/>
      <c r="U441" s="37">
        <f t="shared" si="58"/>
        <v>-11.802659545907398</v>
      </c>
      <c r="V441" s="37">
        <f t="shared" si="59"/>
        <v>563.65275729427628</v>
      </c>
      <c r="W441" s="30">
        <f t="shared" si="62"/>
        <v>11726.970210003021</v>
      </c>
    </row>
    <row r="442" spans="2:23">
      <c r="B442" s="33"/>
      <c r="C442" s="78" t="s">
        <v>837</v>
      </c>
      <c r="D442" s="79">
        <v>165</v>
      </c>
      <c r="E442" s="80">
        <v>13772.043414708642</v>
      </c>
      <c r="F442" s="11">
        <v>1196.62613655677</v>
      </c>
      <c r="G442" s="11">
        <v>1273.0065282518831</v>
      </c>
      <c r="H442" s="12"/>
      <c r="I442" s="80">
        <v>13755.310455122215</v>
      </c>
      <c r="J442" s="31">
        <v>256.46329977071429</v>
      </c>
      <c r="K442" s="81">
        <v>13498.847155351501</v>
      </c>
      <c r="L442" s="61"/>
      <c r="M442" s="37">
        <f t="shared" si="54"/>
        <v>152.03458534734901</v>
      </c>
      <c r="N442" s="37">
        <f t="shared" si="55"/>
        <v>516.77904171990156</v>
      </c>
      <c r="O442" s="30">
        <f t="shared" si="60"/>
        <v>12830.033528284252</v>
      </c>
      <c r="P442" s="28"/>
      <c r="Q442" s="37">
        <f t="shared" si="56"/>
        <v>5.6862686817546084</v>
      </c>
      <c r="R442" s="37">
        <f t="shared" si="57"/>
        <v>533.7242923051997</v>
      </c>
      <c r="S442" s="37">
        <f t="shared" si="61"/>
        <v>12290.622967297297</v>
      </c>
      <c r="T442" s="37"/>
      <c r="U442" s="37">
        <f t="shared" si="58"/>
        <v>-11.802659545907398</v>
      </c>
      <c r="V442" s="37">
        <f t="shared" si="59"/>
        <v>563.65275729427628</v>
      </c>
      <c r="W442" s="30">
        <f t="shared" si="62"/>
        <v>11726.970210003021</v>
      </c>
    </row>
    <row r="443" spans="2:23">
      <c r="B443" s="33"/>
      <c r="C443" s="78" t="s">
        <v>838</v>
      </c>
      <c r="D443" s="79">
        <v>166</v>
      </c>
      <c r="E443" s="80">
        <v>13772.043414708642</v>
      </c>
      <c r="F443" s="11">
        <v>1196.62613655677</v>
      </c>
      <c r="G443" s="11">
        <v>1273.0065282518831</v>
      </c>
      <c r="H443" s="12"/>
      <c r="I443" s="80">
        <v>13755.310455122215</v>
      </c>
      <c r="J443" s="31">
        <v>256.46329977071429</v>
      </c>
      <c r="K443" s="81">
        <v>13498.847155351501</v>
      </c>
      <c r="L443" s="61"/>
      <c r="M443" s="37">
        <f t="shared" si="54"/>
        <v>152.03458534734901</v>
      </c>
      <c r="N443" s="37">
        <f t="shared" si="55"/>
        <v>516.77904171990156</v>
      </c>
      <c r="O443" s="30">
        <f t="shared" si="60"/>
        <v>12830.033528284252</v>
      </c>
      <c r="P443" s="28"/>
      <c r="Q443" s="37">
        <f t="shared" si="56"/>
        <v>5.6862686817546084</v>
      </c>
      <c r="R443" s="37">
        <f t="shared" si="57"/>
        <v>533.7242923051997</v>
      </c>
      <c r="S443" s="37">
        <f t="shared" si="61"/>
        <v>12290.622967297297</v>
      </c>
      <c r="T443" s="37"/>
      <c r="U443" s="37">
        <f t="shared" si="58"/>
        <v>-11.802659545907398</v>
      </c>
      <c r="V443" s="37">
        <f t="shared" si="59"/>
        <v>563.65275729427628</v>
      </c>
      <c r="W443" s="30">
        <f t="shared" si="62"/>
        <v>11726.970210003021</v>
      </c>
    </row>
    <row r="444" spans="2:23">
      <c r="B444" s="33"/>
      <c r="C444" s="78" t="s">
        <v>839</v>
      </c>
      <c r="D444" s="79">
        <v>167</v>
      </c>
      <c r="E444" s="80">
        <v>13772.043414708642</v>
      </c>
      <c r="F444" s="11">
        <v>1196.62613655677</v>
      </c>
      <c r="G444" s="11">
        <v>1273.0065282518831</v>
      </c>
      <c r="H444" s="12"/>
      <c r="I444" s="80">
        <v>13755.310455122215</v>
      </c>
      <c r="J444" s="31">
        <v>256.46329977071429</v>
      </c>
      <c r="K444" s="81">
        <v>13498.847155351501</v>
      </c>
      <c r="L444" s="61"/>
      <c r="M444" s="37">
        <f t="shared" si="54"/>
        <v>152.03458534734901</v>
      </c>
      <c r="N444" s="37">
        <f t="shared" si="55"/>
        <v>516.77904171990156</v>
      </c>
      <c r="O444" s="30">
        <f t="shared" si="60"/>
        <v>12830.033528284252</v>
      </c>
      <c r="P444" s="28"/>
      <c r="Q444" s="37">
        <f t="shared" si="56"/>
        <v>5.6862686817546084</v>
      </c>
      <c r="R444" s="37">
        <f t="shared" si="57"/>
        <v>533.7242923051997</v>
      </c>
      <c r="S444" s="37">
        <f t="shared" si="61"/>
        <v>12290.622967297297</v>
      </c>
      <c r="T444" s="37"/>
      <c r="U444" s="37">
        <f t="shared" si="58"/>
        <v>-11.802659545907398</v>
      </c>
      <c r="V444" s="37">
        <f t="shared" si="59"/>
        <v>563.65275729427628</v>
      </c>
      <c r="W444" s="30">
        <f t="shared" si="62"/>
        <v>11726.970210003021</v>
      </c>
    </row>
    <row r="445" spans="2:23">
      <c r="B445" s="33"/>
      <c r="C445" s="78" t="s">
        <v>840</v>
      </c>
      <c r="D445" s="79">
        <v>168</v>
      </c>
      <c r="E445" s="80">
        <v>13772.043414708642</v>
      </c>
      <c r="F445" s="11">
        <v>1196.62613655677</v>
      </c>
      <c r="G445" s="11">
        <v>1273.0065282518831</v>
      </c>
      <c r="H445" s="12"/>
      <c r="I445" s="80">
        <v>13755.310455122215</v>
      </c>
      <c r="J445" s="31">
        <v>256.46329977071429</v>
      </c>
      <c r="K445" s="81">
        <v>13498.847155351501</v>
      </c>
      <c r="L445" s="61"/>
      <c r="M445" s="37">
        <f t="shared" si="54"/>
        <v>152.03458534734901</v>
      </c>
      <c r="N445" s="37">
        <f t="shared" si="55"/>
        <v>516.77904171990156</v>
      </c>
      <c r="O445" s="30">
        <f t="shared" si="60"/>
        <v>12830.033528284252</v>
      </c>
      <c r="P445" s="28"/>
      <c r="Q445" s="37">
        <f t="shared" si="56"/>
        <v>5.6862686817546084</v>
      </c>
      <c r="R445" s="37">
        <f t="shared" si="57"/>
        <v>533.7242923051997</v>
      </c>
      <c r="S445" s="37">
        <f t="shared" si="61"/>
        <v>12290.622967297297</v>
      </c>
      <c r="T445" s="37"/>
      <c r="U445" s="37">
        <f t="shared" si="58"/>
        <v>-11.802659545907398</v>
      </c>
      <c r="V445" s="37">
        <f t="shared" si="59"/>
        <v>563.65275729427628</v>
      </c>
      <c r="W445" s="30">
        <f t="shared" si="62"/>
        <v>11726.970210003021</v>
      </c>
    </row>
    <row r="446" spans="2:23">
      <c r="B446" s="33"/>
      <c r="C446" s="78" t="s">
        <v>841</v>
      </c>
      <c r="D446" s="79">
        <v>169</v>
      </c>
      <c r="E446" s="80">
        <v>13772.043414708642</v>
      </c>
      <c r="F446" s="11">
        <v>1196.62613655677</v>
      </c>
      <c r="G446" s="11">
        <v>1273.0065282518831</v>
      </c>
      <c r="H446" s="12"/>
      <c r="I446" s="80">
        <v>13755.310455122215</v>
      </c>
      <c r="J446" s="31">
        <v>256.46329977071429</v>
      </c>
      <c r="K446" s="81">
        <v>13498.847155351501</v>
      </c>
      <c r="L446" s="61"/>
      <c r="M446" s="37">
        <f t="shared" si="54"/>
        <v>152.03458534734901</v>
      </c>
      <c r="N446" s="37">
        <f t="shared" si="55"/>
        <v>516.77904171990156</v>
      </c>
      <c r="O446" s="30">
        <f t="shared" si="60"/>
        <v>12830.033528284252</v>
      </c>
      <c r="P446" s="28"/>
      <c r="Q446" s="37">
        <f t="shared" si="56"/>
        <v>5.6862686817546084</v>
      </c>
      <c r="R446" s="37">
        <f t="shared" si="57"/>
        <v>533.7242923051997</v>
      </c>
      <c r="S446" s="37">
        <f t="shared" si="61"/>
        <v>12290.622967297297</v>
      </c>
      <c r="T446" s="37"/>
      <c r="U446" s="37">
        <f t="shared" si="58"/>
        <v>-11.802659545907398</v>
      </c>
      <c r="V446" s="37">
        <f t="shared" si="59"/>
        <v>563.65275729427628</v>
      </c>
      <c r="W446" s="30">
        <f t="shared" si="62"/>
        <v>11726.970210003021</v>
      </c>
    </row>
    <row r="447" spans="2:23">
      <c r="B447" s="33"/>
      <c r="C447" s="78" t="s">
        <v>842</v>
      </c>
      <c r="D447" s="79">
        <v>192</v>
      </c>
      <c r="E447" s="80">
        <v>13772.043414708642</v>
      </c>
      <c r="F447" s="11">
        <v>1196.62613655677</v>
      </c>
      <c r="G447" s="11">
        <v>1273.0065282518831</v>
      </c>
      <c r="H447" s="12"/>
      <c r="I447" s="80">
        <v>13755.310455122215</v>
      </c>
      <c r="J447" s="31">
        <v>256.46329977071429</v>
      </c>
      <c r="K447" s="81">
        <v>13498.847155351501</v>
      </c>
      <c r="L447" s="61"/>
      <c r="M447" s="37">
        <f t="shared" si="54"/>
        <v>152.03458534734901</v>
      </c>
      <c r="N447" s="37">
        <f t="shared" si="55"/>
        <v>516.77904171990156</v>
      </c>
      <c r="O447" s="30">
        <f t="shared" si="60"/>
        <v>12830.033528284252</v>
      </c>
      <c r="P447" s="28"/>
      <c r="Q447" s="37">
        <f t="shared" si="56"/>
        <v>5.6862686817546084</v>
      </c>
      <c r="R447" s="37">
        <f t="shared" si="57"/>
        <v>533.7242923051997</v>
      </c>
      <c r="S447" s="37">
        <f t="shared" si="61"/>
        <v>12290.622967297297</v>
      </c>
      <c r="T447" s="37"/>
      <c r="U447" s="37">
        <f t="shared" si="58"/>
        <v>-11.802659545907398</v>
      </c>
      <c r="V447" s="37">
        <f t="shared" si="59"/>
        <v>563.65275729427628</v>
      </c>
      <c r="W447" s="30">
        <f t="shared" si="62"/>
        <v>11726.970210003021</v>
      </c>
    </row>
    <row r="448" spans="2:23">
      <c r="B448" s="33"/>
      <c r="C448" s="78" t="s">
        <v>843</v>
      </c>
      <c r="D448" s="79">
        <v>193</v>
      </c>
      <c r="E448" s="80">
        <v>13772.043414708642</v>
      </c>
      <c r="F448" s="11">
        <v>1196.62613655677</v>
      </c>
      <c r="G448" s="11">
        <v>1273.0065282518831</v>
      </c>
      <c r="H448" s="12"/>
      <c r="I448" s="80">
        <v>13755.310455122215</v>
      </c>
      <c r="J448" s="31">
        <v>256.46329977071429</v>
      </c>
      <c r="K448" s="81">
        <v>13498.847155351501</v>
      </c>
      <c r="L448" s="61"/>
      <c r="M448" s="37">
        <f t="shared" si="54"/>
        <v>152.03458534734901</v>
      </c>
      <c r="N448" s="37">
        <f t="shared" si="55"/>
        <v>516.77904171990156</v>
      </c>
      <c r="O448" s="30">
        <f t="shared" si="60"/>
        <v>12830.033528284252</v>
      </c>
      <c r="P448" s="28"/>
      <c r="Q448" s="37">
        <f t="shared" si="56"/>
        <v>5.6862686817546084</v>
      </c>
      <c r="R448" s="37">
        <f t="shared" si="57"/>
        <v>533.7242923051997</v>
      </c>
      <c r="S448" s="37">
        <f t="shared" si="61"/>
        <v>12290.622967297297</v>
      </c>
      <c r="T448" s="37"/>
      <c r="U448" s="37">
        <f t="shared" si="58"/>
        <v>-11.802659545907398</v>
      </c>
      <c r="V448" s="37">
        <f t="shared" si="59"/>
        <v>563.65275729427628</v>
      </c>
      <c r="W448" s="30">
        <f t="shared" si="62"/>
        <v>11726.970210003021</v>
      </c>
    </row>
    <row r="449" spans="2:23">
      <c r="B449" s="33"/>
      <c r="C449" s="78" t="s">
        <v>844</v>
      </c>
      <c r="D449" s="79">
        <v>194</v>
      </c>
      <c r="E449" s="80">
        <v>13772.043414708642</v>
      </c>
      <c r="F449" s="11">
        <v>1196.62613655677</v>
      </c>
      <c r="G449" s="11">
        <v>1273.0065282518831</v>
      </c>
      <c r="H449" s="12"/>
      <c r="I449" s="80">
        <v>13755.310455122215</v>
      </c>
      <c r="J449" s="31">
        <v>256.46329977071429</v>
      </c>
      <c r="K449" s="81">
        <v>13498.847155351501</v>
      </c>
      <c r="L449" s="61"/>
      <c r="M449" s="37">
        <f t="shared" si="54"/>
        <v>152.03458534734901</v>
      </c>
      <c r="N449" s="37">
        <f t="shared" si="55"/>
        <v>516.77904171990156</v>
      </c>
      <c r="O449" s="30">
        <f t="shared" si="60"/>
        <v>12830.033528284252</v>
      </c>
      <c r="P449" s="28"/>
      <c r="Q449" s="37">
        <f t="shared" si="56"/>
        <v>5.6862686817546084</v>
      </c>
      <c r="R449" s="37">
        <f t="shared" si="57"/>
        <v>533.7242923051997</v>
      </c>
      <c r="S449" s="37">
        <f t="shared" si="61"/>
        <v>12290.622967297297</v>
      </c>
      <c r="T449" s="37"/>
      <c r="U449" s="37">
        <f t="shared" si="58"/>
        <v>-11.802659545907398</v>
      </c>
      <c r="V449" s="37">
        <f t="shared" si="59"/>
        <v>563.65275729427628</v>
      </c>
      <c r="W449" s="30">
        <f t="shared" si="62"/>
        <v>11726.970210003021</v>
      </c>
    </row>
    <row r="450" spans="2:23">
      <c r="B450" s="33"/>
      <c r="C450" s="78" t="s">
        <v>845</v>
      </c>
      <c r="D450" s="79">
        <v>204</v>
      </c>
      <c r="E450" s="80">
        <v>13772.043414708642</v>
      </c>
      <c r="F450" s="11">
        <v>1196.62613655677</v>
      </c>
      <c r="G450" s="11">
        <v>1273.0065282518831</v>
      </c>
      <c r="H450" s="12"/>
      <c r="I450" s="80">
        <v>13755.310455122215</v>
      </c>
      <c r="J450" s="31">
        <v>256.46329977071429</v>
      </c>
      <c r="K450" s="81">
        <v>13498.847155351501</v>
      </c>
      <c r="L450" s="61"/>
      <c r="M450" s="37">
        <f t="shared" si="54"/>
        <v>152.03458534734901</v>
      </c>
      <c r="N450" s="37">
        <f t="shared" si="55"/>
        <v>516.77904171990156</v>
      </c>
      <c r="O450" s="30">
        <f t="shared" si="60"/>
        <v>12830.033528284252</v>
      </c>
      <c r="P450" s="28"/>
      <c r="Q450" s="37">
        <f t="shared" si="56"/>
        <v>5.6862686817546084</v>
      </c>
      <c r="R450" s="37">
        <f t="shared" si="57"/>
        <v>533.7242923051997</v>
      </c>
      <c r="S450" s="37">
        <f t="shared" si="61"/>
        <v>12290.622967297297</v>
      </c>
      <c r="T450" s="37"/>
      <c r="U450" s="37">
        <f t="shared" si="58"/>
        <v>-11.802659545907398</v>
      </c>
      <c r="V450" s="37">
        <f t="shared" si="59"/>
        <v>563.65275729427628</v>
      </c>
      <c r="W450" s="30">
        <f t="shared" si="62"/>
        <v>11726.970210003021</v>
      </c>
    </row>
    <row r="451" spans="2:23">
      <c r="B451" s="84" t="s">
        <v>846</v>
      </c>
      <c r="C451" s="78" t="s">
        <v>847</v>
      </c>
      <c r="D451" s="79">
        <v>135</v>
      </c>
      <c r="E451" s="80">
        <v>11123.573527264674</v>
      </c>
      <c r="F451" s="11">
        <v>966.50763117655583</v>
      </c>
      <c r="G451" s="11">
        <v>1028.1996076346338</v>
      </c>
      <c r="H451" s="12"/>
      <c r="I451" s="80">
        <v>11110.058444521792</v>
      </c>
      <c r="J451" s="31">
        <v>207.14343443019237</v>
      </c>
      <c r="K451" s="81">
        <v>10902.915010091599</v>
      </c>
      <c r="L451" s="61"/>
      <c r="M451" s="37">
        <f t="shared" si="54"/>
        <v>122.79716508824346</v>
      </c>
      <c r="N451" s="37">
        <f t="shared" si="55"/>
        <v>417.39845677376678</v>
      </c>
      <c r="O451" s="30">
        <f t="shared" si="60"/>
        <v>10362.719388229591</v>
      </c>
      <c r="P451" s="28"/>
      <c r="Q451" s="37">
        <f t="shared" si="56"/>
        <v>4.5927554737248766</v>
      </c>
      <c r="R451" s="37">
        <f t="shared" si="57"/>
        <v>431.08500532343049</v>
      </c>
      <c r="S451" s="37">
        <f t="shared" si="61"/>
        <v>9927.0416274324361</v>
      </c>
      <c r="T451" s="37"/>
      <c r="U451" s="37">
        <f t="shared" si="58"/>
        <v>-9.5329173255405948</v>
      </c>
      <c r="V451" s="37">
        <f t="shared" si="59"/>
        <v>455.25799627614623</v>
      </c>
      <c r="W451" s="30">
        <f t="shared" si="62"/>
        <v>9471.7836311562896</v>
      </c>
    </row>
    <row r="452" spans="2:23">
      <c r="B452" s="33"/>
      <c r="C452" s="78" t="s">
        <v>848</v>
      </c>
      <c r="D452" s="79">
        <v>136</v>
      </c>
      <c r="E452" s="80">
        <v>11123.573527264674</v>
      </c>
      <c r="F452" s="11">
        <v>966.50763117655583</v>
      </c>
      <c r="G452" s="11">
        <v>1028.1996076346338</v>
      </c>
      <c r="H452" s="12"/>
      <c r="I452" s="80">
        <v>11110.058444521792</v>
      </c>
      <c r="J452" s="31">
        <v>207.14343443019237</v>
      </c>
      <c r="K452" s="81">
        <v>10902.915010091599</v>
      </c>
      <c r="L452" s="61"/>
      <c r="M452" s="37">
        <f t="shared" si="54"/>
        <v>122.79716508824346</v>
      </c>
      <c r="N452" s="37">
        <f t="shared" si="55"/>
        <v>417.39845677376678</v>
      </c>
      <c r="O452" s="30">
        <f t="shared" si="60"/>
        <v>10362.719388229591</v>
      </c>
      <c r="P452" s="28"/>
      <c r="Q452" s="37">
        <f t="shared" si="56"/>
        <v>4.5927554737248766</v>
      </c>
      <c r="R452" s="37">
        <f t="shared" si="57"/>
        <v>431.08500532343049</v>
      </c>
      <c r="S452" s="37">
        <f t="shared" si="61"/>
        <v>9927.0416274324361</v>
      </c>
      <c r="T452" s="37"/>
      <c r="U452" s="37">
        <f t="shared" si="58"/>
        <v>-9.5329173255405948</v>
      </c>
      <c r="V452" s="37">
        <f t="shared" si="59"/>
        <v>455.25799627614623</v>
      </c>
      <c r="W452" s="30">
        <f t="shared" si="62"/>
        <v>9471.7836311562896</v>
      </c>
    </row>
    <row r="453" spans="2:23">
      <c r="B453" s="33"/>
      <c r="C453" s="78" t="s">
        <v>849</v>
      </c>
      <c r="D453" s="79">
        <v>137</v>
      </c>
      <c r="E453" s="80">
        <v>11123.573527264674</v>
      </c>
      <c r="F453" s="11">
        <v>966.50763117655583</v>
      </c>
      <c r="G453" s="11">
        <v>1028.1996076346338</v>
      </c>
      <c r="H453" s="12"/>
      <c r="I453" s="80">
        <v>11110.058444521792</v>
      </c>
      <c r="J453" s="31">
        <v>207.14343443019237</v>
      </c>
      <c r="K453" s="81">
        <v>10902.915010091599</v>
      </c>
      <c r="L453" s="61"/>
      <c r="M453" s="37">
        <f t="shared" si="54"/>
        <v>122.79716508824346</v>
      </c>
      <c r="N453" s="37">
        <f t="shared" si="55"/>
        <v>417.39845677376678</v>
      </c>
      <c r="O453" s="30">
        <f t="shared" si="60"/>
        <v>10362.719388229591</v>
      </c>
      <c r="P453" s="28"/>
      <c r="Q453" s="37">
        <f t="shared" si="56"/>
        <v>4.5927554737248766</v>
      </c>
      <c r="R453" s="37">
        <f t="shared" si="57"/>
        <v>431.08500532343049</v>
      </c>
      <c r="S453" s="37">
        <f t="shared" si="61"/>
        <v>9927.0416274324361</v>
      </c>
      <c r="T453" s="37"/>
      <c r="U453" s="37">
        <f t="shared" si="58"/>
        <v>-9.5329173255405948</v>
      </c>
      <c r="V453" s="37">
        <f t="shared" si="59"/>
        <v>455.25799627614623</v>
      </c>
      <c r="W453" s="30">
        <f t="shared" si="62"/>
        <v>9471.7836311562896</v>
      </c>
    </row>
    <row r="454" spans="2:23">
      <c r="B454" s="33"/>
      <c r="C454" s="78" t="s">
        <v>850</v>
      </c>
      <c r="D454" s="79">
        <v>138</v>
      </c>
      <c r="E454" s="80">
        <v>11123.573527264674</v>
      </c>
      <c r="F454" s="11">
        <v>966.50763117655583</v>
      </c>
      <c r="G454" s="11">
        <v>1028.1996076346338</v>
      </c>
      <c r="H454" s="12"/>
      <c r="I454" s="80">
        <v>11110.058444521792</v>
      </c>
      <c r="J454" s="31">
        <v>207.14343443019237</v>
      </c>
      <c r="K454" s="81">
        <v>10902.915010091599</v>
      </c>
      <c r="L454" s="61"/>
      <c r="M454" s="37">
        <f t="shared" si="54"/>
        <v>122.79716508824346</v>
      </c>
      <c r="N454" s="37">
        <f t="shared" si="55"/>
        <v>417.39845677376678</v>
      </c>
      <c r="O454" s="30">
        <f t="shared" si="60"/>
        <v>10362.719388229591</v>
      </c>
      <c r="P454" s="28"/>
      <c r="Q454" s="37">
        <f t="shared" si="56"/>
        <v>4.5927554737248766</v>
      </c>
      <c r="R454" s="37">
        <f t="shared" si="57"/>
        <v>431.08500532343049</v>
      </c>
      <c r="S454" s="37">
        <f t="shared" si="61"/>
        <v>9927.0416274324361</v>
      </c>
      <c r="T454" s="37"/>
      <c r="U454" s="37">
        <f t="shared" si="58"/>
        <v>-9.5329173255405948</v>
      </c>
      <c r="V454" s="37">
        <f t="shared" si="59"/>
        <v>455.25799627614623</v>
      </c>
      <c r="W454" s="30">
        <f t="shared" si="62"/>
        <v>9471.7836311562896</v>
      </c>
    </row>
    <row r="455" spans="2:23">
      <c r="B455" s="33"/>
      <c r="C455" s="78" t="s">
        <v>851</v>
      </c>
      <c r="D455" s="79">
        <v>139</v>
      </c>
      <c r="E455" s="80">
        <v>11123.573527264674</v>
      </c>
      <c r="F455" s="11">
        <v>966.50763117655583</v>
      </c>
      <c r="G455" s="11">
        <v>1028.1996076346338</v>
      </c>
      <c r="H455" s="12"/>
      <c r="I455" s="80">
        <v>11110.058444521792</v>
      </c>
      <c r="J455" s="31">
        <v>207.14343443019237</v>
      </c>
      <c r="K455" s="81">
        <v>10902.915010091599</v>
      </c>
      <c r="L455" s="61"/>
      <c r="M455" s="37">
        <f t="shared" si="54"/>
        <v>122.79716508824346</v>
      </c>
      <c r="N455" s="37">
        <f t="shared" si="55"/>
        <v>417.39845677376678</v>
      </c>
      <c r="O455" s="30">
        <f t="shared" si="60"/>
        <v>10362.719388229591</v>
      </c>
      <c r="P455" s="28"/>
      <c r="Q455" s="37">
        <f t="shared" si="56"/>
        <v>4.5927554737248766</v>
      </c>
      <c r="R455" s="37">
        <f t="shared" si="57"/>
        <v>431.08500532343049</v>
      </c>
      <c r="S455" s="37">
        <f t="shared" si="61"/>
        <v>9927.0416274324361</v>
      </c>
      <c r="T455" s="37"/>
      <c r="U455" s="37">
        <f t="shared" si="58"/>
        <v>-9.5329173255405948</v>
      </c>
      <c r="V455" s="37">
        <f t="shared" si="59"/>
        <v>455.25799627614623</v>
      </c>
      <c r="W455" s="30">
        <f t="shared" si="62"/>
        <v>9471.7836311562896</v>
      </c>
    </row>
    <row r="456" spans="2:23">
      <c r="B456" s="33"/>
      <c r="C456" s="78" t="s">
        <v>852</v>
      </c>
      <c r="D456" s="79">
        <v>146</v>
      </c>
      <c r="E456" s="80">
        <v>11123.573527264674</v>
      </c>
      <c r="F456" s="11">
        <v>966.50763117655583</v>
      </c>
      <c r="G456" s="11">
        <v>1028.1996076346338</v>
      </c>
      <c r="H456" s="12"/>
      <c r="I456" s="80">
        <v>11110.058444521792</v>
      </c>
      <c r="J456" s="31">
        <v>207.14343443019237</v>
      </c>
      <c r="K456" s="81">
        <v>10902.915010091599</v>
      </c>
      <c r="L456" s="61"/>
      <c r="M456" s="37">
        <f t="shared" ref="M456:M519" si="63">(K456-L456)/(K$1018-L$1018)*M$1018</f>
        <v>122.79716508824346</v>
      </c>
      <c r="N456" s="37">
        <f t="shared" ref="N456:N519" si="64">M456/M$1018*N$1018</f>
        <v>417.39845677376678</v>
      </c>
      <c r="O456" s="30">
        <f t="shared" si="60"/>
        <v>10362.719388229591</v>
      </c>
      <c r="P456" s="28"/>
      <c r="Q456" s="37">
        <f t="shared" ref="Q456:Q519" si="65">(O456-P456)/(O$1018-P$1018)*Q$1018</f>
        <v>4.5927554737248766</v>
      </c>
      <c r="R456" s="37">
        <f t="shared" ref="R456:R519" si="66">Q456/Q$1018*R$1018</f>
        <v>431.08500532343049</v>
      </c>
      <c r="S456" s="37">
        <f t="shared" si="61"/>
        <v>9927.0416274324361</v>
      </c>
      <c r="T456" s="37"/>
      <c r="U456" s="37">
        <f t="shared" ref="U456:U519" si="67">(S456-T456)/(S$1018-T$1018)*U$1018</f>
        <v>-9.5329173255405948</v>
      </c>
      <c r="V456" s="37">
        <f t="shared" ref="V456:V519" si="68">R456/R$1018*V$1018</f>
        <v>455.25799627614623</v>
      </c>
      <c r="W456" s="30">
        <f t="shared" si="62"/>
        <v>9471.7836311562896</v>
      </c>
    </row>
    <row r="457" spans="2:23">
      <c r="B457" s="33"/>
      <c r="C457" s="78" t="s">
        <v>853</v>
      </c>
      <c r="D457" s="79">
        <v>147</v>
      </c>
      <c r="E457" s="80">
        <v>11123.573527264674</v>
      </c>
      <c r="F457" s="11">
        <v>966.50763117655583</v>
      </c>
      <c r="G457" s="11">
        <v>1028.1996076346338</v>
      </c>
      <c r="H457" s="12"/>
      <c r="I457" s="80">
        <v>11110.058444521792</v>
      </c>
      <c r="J457" s="31">
        <v>207.14343443019237</v>
      </c>
      <c r="K457" s="81">
        <v>10902.915010091599</v>
      </c>
      <c r="L457" s="61"/>
      <c r="M457" s="37">
        <f t="shared" si="63"/>
        <v>122.79716508824346</v>
      </c>
      <c r="N457" s="37">
        <f t="shared" si="64"/>
        <v>417.39845677376678</v>
      </c>
      <c r="O457" s="30">
        <f t="shared" ref="O457:O520" si="69">K457-L457-M457-N457</f>
        <v>10362.719388229591</v>
      </c>
      <c r="P457" s="28"/>
      <c r="Q457" s="37">
        <f t="shared" si="65"/>
        <v>4.5927554737248766</v>
      </c>
      <c r="R457" s="37">
        <f t="shared" si="66"/>
        <v>431.08500532343049</v>
      </c>
      <c r="S457" s="37">
        <f t="shared" ref="S457:S520" si="70">O457-P457-Q457-R457</f>
        <v>9927.0416274324361</v>
      </c>
      <c r="T457" s="37"/>
      <c r="U457" s="37">
        <f t="shared" si="67"/>
        <v>-9.5329173255405948</v>
      </c>
      <c r="V457" s="37">
        <f t="shared" si="68"/>
        <v>455.25799627614623</v>
      </c>
      <c r="W457" s="30">
        <f t="shared" ref="W457:W520" si="71">O457-P457-Q457-R457-V457</f>
        <v>9471.7836311562896</v>
      </c>
    </row>
    <row r="458" spans="2:23">
      <c r="B458" s="33"/>
      <c r="C458" s="78" t="s">
        <v>854</v>
      </c>
      <c r="D458" s="79">
        <v>150</v>
      </c>
      <c r="E458" s="80">
        <v>11123.573527264674</v>
      </c>
      <c r="F458" s="11">
        <v>966.50763117655583</v>
      </c>
      <c r="G458" s="11">
        <v>1028.1996076346338</v>
      </c>
      <c r="H458" s="12"/>
      <c r="I458" s="80">
        <v>11110.058444521792</v>
      </c>
      <c r="J458" s="31">
        <v>207.14343443019237</v>
      </c>
      <c r="K458" s="81">
        <v>10902.915010091599</v>
      </c>
      <c r="L458" s="61"/>
      <c r="M458" s="37">
        <f t="shared" si="63"/>
        <v>122.79716508824346</v>
      </c>
      <c r="N458" s="37">
        <f t="shared" si="64"/>
        <v>417.39845677376678</v>
      </c>
      <c r="O458" s="30">
        <f t="shared" si="69"/>
        <v>10362.719388229591</v>
      </c>
      <c r="P458" s="28"/>
      <c r="Q458" s="37">
        <f t="shared" si="65"/>
        <v>4.5927554737248766</v>
      </c>
      <c r="R458" s="37">
        <f t="shared" si="66"/>
        <v>431.08500532343049</v>
      </c>
      <c r="S458" s="37">
        <f t="shared" si="70"/>
        <v>9927.0416274324361</v>
      </c>
      <c r="T458" s="37"/>
      <c r="U458" s="37">
        <f t="shared" si="67"/>
        <v>-9.5329173255405948</v>
      </c>
      <c r="V458" s="37">
        <f t="shared" si="68"/>
        <v>455.25799627614623</v>
      </c>
      <c r="W458" s="30">
        <f t="shared" si="71"/>
        <v>9471.7836311562896</v>
      </c>
    </row>
    <row r="459" spans="2:23">
      <c r="B459" s="33"/>
      <c r="C459" s="78" t="s">
        <v>855</v>
      </c>
      <c r="D459" s="79">
        <v>151</v>
      </c>
      <c r="E459" s="80">
        <v>11123.573527264674</v>
      </c>
      <c r="F459" s="11">
        <v>966.50763117655583</v>
      </c>
      <c r="G459" s="11">
        <v>1028.1996076346338</v>
      </c>
      <c r="H459" s="12"/>
      <c r="I459" s="80">
        <v>11110.058444521792</v>
      </c>
      <c r="J459" s="31">
        <v>207.14343443019237</v>
      </c>
      <c r="K459" s="81">
        <v>10902.915010091599</v>
      </c>
      <c r="L459" s="61"/>
      <c r="M459" s="37">
        <f t="shared" si="63"/>
        <v>122.79716508824346</v>
      </c>
      <c r="N459" s="37">
        <f t="shared" si="64"/>
        <v>417.39845677376678</v>
      </c>
      <c r="O459" s="30">
        <f t="shared" si="69"/>
        <v>10362.719388229591</v>
      </c>
      <c r="P459" s="28"/>
      <c r="Q459" s="37">
        <f t="shared" si="65"/>
        <v>4.5927554737248766</v>
      </c>
      <c r="R459" s="37">
        <f t="shared" si="66"/>
        <v>431.08500532343049</v>
      </c>
      <c r="S459" s="37">
        <f t="shared" si="70"/>
        <v>9927.0416274324361</v>
      </c>
      <c r="T459" s="37"/>
      <c r="U459" s="37">
        <f t="shared" si="67"/>
        <v>-9.5329173255405948</v>
      </c>
      <c r="V459" s="37">
        <f t="shared" si="68"/>
        <v>455.25799627614623</v>
      </c>
      <c r="W459" s="30">
        <f t="shared" si="71"/>
        <v>9471.7836311562896</v>
      </c>
    </row>
    <row r="460" spans="2:23">
      <c r="B460" s="33"/>
      <c r="C460" s="78" t="s">
        <v>856</v>
      </c>
      <c r="D460" s="79">
        <v>154</v>
      </c>
      <c r="E460" s="80">
        <v>11123.573527264674</v>
      </c>
      <c r="F460" s="11">
        <v>966.50763117655583</v>
      </c>
      <c r="G460" s="11">
        <v>1028.1996076346338</v>
      </c>
      <c r="H460" s="12"/>
      <c r="I460" s="80">
        <v>11110.058444521792</v>
      </c>
      <c r="J460" s="31">
        <v>207.14343443019237</v>
      </c>
      <c r="K460" s="81">
        <v>10902.915010091599</v>
      </c>
      <c r="L460" s="61"/>
      <c r="M460" s="37">
        <f t="shared" si="63"/>
        <v>122.79716508824346</v>
      </c>
      <c r="N460" s="37">
        <f t="shared" si="64"/>
        <v>417.39845677376678</v>
      </c>
      <c r="O460" s="30">
        <f t="shared" si="69"/>
        <v>10362.719388229591</v>
      </c>
      <c r="P460" s="28"/>
      <c r="Q460" s="37">
        <f t="shared" si="65"/>
        <v>4.5927554737248766</v>
      </c>
      <c r="R460" s="37">
        <f t="shared" si="66"/>
        <v>431.08500532343049</v>
      </c>
      <c r="S460" s="37">
        <f t="shared" si="70"/>
        <v>9927.0416274324361</v>
      </c>
      <c r="T460" s="37"/>
      <c r="U460" s="37">
        <f t="shared" si="67"/>
        <v>-9.5329173255405948</v>
      </c>
      <c r="V460" s="37">
        <f t="shared" si="68"/>
        <v>455.25799627614623</v>
      </c>
      <c r="W460" s="30">
        <f t="shared" si="71"/>
        <v>9471.7836311562896</v>
      </c>
    </row>
    <row r="461" spans="2:23">
      <c r="B461" s="33"/>
      <c r="C461" s="78" t="s">
        <v>857</v>
      </c>
      <c r="D461" s="79">
        <v>156</v>
      </c>
      <c r="E461" s="80">
        <v>11123.573527264674</v>
      </c>
      <c r="F461" s="11">
        <v>966.50763117655583</v>
      </c>
      <c r="G461" s="11">
        <v>1028.1996076346338</v>
      </c>
      <c r="H461" s="12"/>
      <c r="I461" s="80">
        <v>11110.058444521792</v>
      </c>
      <c r="J461" s="31">
        <v>207.14343443019237</v>
      </c>
      <c r="K461" s="81">
        <v>10902.915010091599</v>
      </c>
      <c r="L461" s="61"/>
      <c r="M461" s="37">
        <f t="shared" si="63"/>
        <v>122.79716508824346</v>
      </c>
      <c r="N461" s="37">
        <f t="shared" si="64"/>
        <v>417.39845677376678</v>
      </c>
      <c r="O461" s="30">
        <f t="shared" si="69"/>
        <v>10362.719388229591</v>
      </c>
      <c r="P461" s="28"/>
      <c r="Q461" s="37">
        <f t="shared" si="65"/>
        <v>4.5927554737248766</v>
      </c>
      <c r="R461" s="37">
        <f t="shared" si="66"/>
        <v>431.08500532343049</v>
      </c>
      <c r="S461" s="37">
        <f t="shared" si="70"/>
        <v>9927.0416274324361</v>
      </c>
      <c r="T461" s="37"/>
      <c r="U461" s="37">
        <f t="shared" si="67"/>
        <v>-9.5329173255405948</v>
      </c>
      <c r="V461" s="37">
        <f t="shared" si="68"/>
        <v>455.25799627614623</v>
      </c>
      <c r="W461" s="30">
        <f t="shared" si="71"/>
        <v>9471.7836311562896</v>
      </c>
    </row>
    <row r="462" spans="2:23">
      <c r="B462" s="33"/>
      <c r="C462" s="78" t="s">
        <v>858</v>
      </c>
      <c r="D462" s="79">
        <v>157</v>
      </c>
      <c r="E462" s="80">
        <v>11123.573527264674</v>
      </c>
      <c r="F462" s="11">
        <v>966.50763117655583</v>
      </c>
      <c r="G462" s="11">
        <v>1028.1996076346338</v>
      </c>
      <c r="H462" s="12"/>
      <c r="I462" s="80">
        <v>11110.058444521792</v>
      </c>
      <c r="J462" s="31">
        <v>207.14343443019237</v>
      </c>
      <c r="K462" s="81">
        <v>10902.915010091599</v>
      </c>
      <c r="L462" s="61"/>
      <c r="M462" s="37">
        <f t="shared" si="63"/>
        <v>122.79716508824346</v>
      </c>
      <c r="N462" s="37">
        <f t="shared" si="64"/>
        <v>417.39845677376678</v>
      </c>
      <c r="O462" s="30">
        <f t="shared" si="69"/>
        <v>10362.719388229591</v>
      </c>
      <c r="P462" s="28"/>
      <c r="Q462" s="37">
        <f t="shared" si="65"/>
        <v>4.5927554737248766</v>
      </c>
      <c r="R462" s="37">
        <f t="shared" si="66"/>
        <v>431.08500532343049</v>
      </c>
      <c r="S462" s="37">
        <f t="shared" si="70"/>
        <v>9927.0416274324361</v>
      </c>
      <c r="T462" s="37"/>
      <c r="U462" s="37">
        <f t="shared" si="67"/>
        <v>-9.5329173255405948</v>
      </c>
      <c r="V462" s="37">
        <f t="shared" si="68"/>
        <v>455.25799627614623</v>
      </c>
      <c r="W462" s="30">
        <f t="shared" si="71"/>
        <v>9471.7836311562896</v>
      </c>
    </row>
    <row r="463" spans="2:23">
      <c r="B463" s="33"/>
      <c r="C463" s="78" t="s">
        <v>859</v>
      </c>
      <c r="D463" s="79">
        <v>158</v>
      </c>
      <c r="E463" s="80">
        <v>11123.573527264674</v>
      </c>
      <c r="F463" s="11">
        <v>966.50763117655583</v>
      </c>
      <c r="G463" s="11">
        <v>1028.1996076346338</v>
      </c>
      <c r="H463" s="12"/>
      <c r="I463" s="80">
        <v>11110.058444521792</v>
      </c>
      <c r="J463" s="31">
        <v>207.14343443019237</v>
      </c>
      <c r="K463" s="81">
        <v>10902.915010091599</v>
      </c>
      <c r="L463" s="61"/>
      <c r="M463" s="37">
        <f t="shared" si="63"/>
        <v>122.79716508824346</v>
      </c>
      <c r="N463" s="37">
        <f t="shared" si="64"/>
        <v>417.39845677376678</v>
      </c>
      <c r="O463" s="30">
        <f t="shared" si="69"/>
        <v>10362.719388229591</v>
      </c>
      <c r="P463" s="28"/>
      <c r="Q463" s="37">
        <f t="shared" si="65"/>
        <v>4.5927554737248766</v>
      </c>
      <c r="R463" s="37">
        <f t="shared" si="66"/>
        <v>431.08500532343049</v>
      </c>
      <c r="S463" s="37">
        <f t="shared" si="70"/>
        <v>9927.0416274324361</v>
      </c>
      <c r="T463" s="37"/>
      <c r="U463" s="37">
        <f t="shared" si="67"/>
        <v>-9.5329173255405948</v>
      </c>
      <c r="V463" s="37">
        <f t="shared" si="68"/>
        <v>455.25799627614623</v>
      </c>
      <c r="W463" s="30">
        <f t="shared" si="71"/>
        <v>9471.7836311562896</v>
      </c>
    </row>
    <row r="464" spans="2:23">
      <c r="B464" s="33"/>
      <c r="C464" s="78" t="s">
        <v>860</v>
      </c>
      <c r="D464" s="79">
        <v>160</v>
      </c>
      <c r="E464" s="80">
        <v>11123.573527264674</v>
      </c>
      <c r="F464" s="11">
        <v>966.50763117655583</v>
      </c>
      <c r="G464" s="11">
        <v>1028.1996076346338</v>
      </c>
      <c r="H464" s="12"/>
      <c r="I464" s="80">
        <v>11110.058444521792</v>
      </c>
      <c r="J464" s="31">
        <v>207.14343443019237</v>
      </c>
      <c r="K464" s="81">
        <v>10902.915010091599</v>
      </c>
      <c r="L464" s="61"/>
      <c r="M464" s="37">
        <f t="shared" si="63"/>
        <v>122.79716508824346</v>
      </c>
      <c r="N464" s="37">
        <f t="shared" si="64"/>
        <v>417.39845677376678</v>
      </c>
      <c r="O464" s="30">
        <f t="shared" si="69"/>
        <v>10362.719388229591</v>
      </c>
      <c r="P464" s="28"/>
      <c r="Q464" s="37">
        <f t="shared" si="65"/>
        <v>4.5927554737248766</v>
      </c>
      <c r="R464" s="37">
        <f t="shared" si="66"/>
        <v>431.08500532343049</v>
      </c>
      <c r="S464" s="37">
        <f t="shared" si="70"/>
        <v>9927.0416274324361</v>
      </c>
      <c r="T464" s="37"/>
      <c r="U464" s="37">
        <f t="shared" si="67"/>
        <v>-9.5329173255405948</v>
      </c>
      <c r="V464" s="37">
        <f t="shared" si="68"/>
        <v>455.25799627614623</v>
      </c>
      <c r="W464" s="30">
        <f t="shared" si="71"/>
        <v>9471.7836311562896</v>
      </c>
    </row>
    <row r="465" spans="2:23">
      <c r="B465" s="33"/>
      <c r="C465" s="78" t="s">
        <v>861</v>
      </c>
      <c r="D465" s="79">
        <v>163</v>
      </c>
      <c r="E465" s="80">
        <v>11123.573527264674</v>
      </c>
      <c r="F465" s="11">
        <v>966.50763117655583</v>
      </c>
      <c r="G465" s="11">
        <v>1028.1996076346338</v>
      </c>
      <c r="H465" s="12"/>
      <c r="I465" s="80">
        <v>11110.058444521792</v>
      </c>
      <c r="J465" s="31">
        <v>207.14343443019237</v>
      </c>
      <c r="K465" s="81">
        <v>10902.915010091599</v>
      </c>
      <c r="L465" s="61"/>
      <c r="M465" s="37">
        <f t="shared" si="63"/>
        <v>122.79716508824346</v>
      </c>
      <c r="N465" s="37">
        <f t="shared" si="64"/>
        <v>417.39845677376678</v>
      </c>
      <c r="O465" s="30">
        <f t="shared" si="69"/>
        <v>10362.719388229591</v>
      </c>
      <c r="P465" s="28"/>
      <c r="Q465" s="37">
        <f t="shared" si="65"/>
        <v>4.5927554737248766</v>
      </c>
      <c r="R465" s="37">
        <f t="shared" si="66"/>
        <v>431.08500532343049</v>
      </c>
      <c r="S465" s="37">
        <f t="shared" si="70"/>
        <v>9927.0416274324361</v>
      </c>
      <c r="T465" s="37"/>
      <c r="U465" s="37">
        <f t="shared" si="67"/>
        <v>-9.5329173255405948</v>
      </c>
      <c r="V465" s="37">
        <f t="shared" si="68"/>
        <v>455.25799627614623</v>
      </c>
      <c r="W465" s="30">
        <f t="shared" si="71"/>
        <v>9471.7836311562896</v>
      </c>
    </row>
    <row r="466" spans="2:23">
      <c r="B466" s="33"/>
      <c r="C466" s="78" t="s">
        <v>862</v>
      </c>
      <c r="D466" s="79">
        <v>170</v>
      </c>
      <c r="E466" s="80">
        <v>0</v>
      </c>
      <c r="F466" s="11">
        <v>0</v>
      </c>
      <c r="G466" s="11">
        <v>0</v>
      </c>
      <c r="H466" s="12"/>
      <c r="I466" s="80">
        <v>0</v>
      </c>
      <c r="J466" s="31">
        <v>0</v>
      </c>
      <c r="K466" s="81">
        <v>0</v>
      </c>
      <c r="L466" s="61"/>
      <c r="M466" s="37">
        <f t="shared" si="63"/>
        <v>0</v>
      </c>
      <c r="N466" s="37">
        <f t="shared" si="64"/>
        <v>0</v>
      </c>
      <c r="O466" s="30">
        <f t="shared" si="69"/>
        <v>0</v>
      </c>
      <c r="P466" s="28"/>
      <c r="Q466" s="37">
        <f t="shared" si="65"/>
        <v>0</v>
      </c>
      <c r="R466" s="37">
        <f t="shared" si="66"/>
        <v>0</v>
      </c>
      <c r="S466" s="37">
        <f t="shared" si="70"/>
        <v>0</v>
      </c>
      <c r="T466" s="37"/>
      <c r="U466" s="37">
        <f t="shared" si="67"/>
        <v>0</v>
      </c>
      <c r="V466" s="37">
        <f t="shared" si="68"/>
        <v>0</v>
      </c>
      <c r="W466" s="30">
        <f t="shared" si="71"/>
        <v>0</v>
      </c>
    </row>
    <row r="467" spans="2:23">
      <c r="B467" s="33"/>
      <c r="C467" s="78" t="s">
        <v>863</v>
      </c>
      <c r="D467" s="79">
        <v>171</v>
      </c>
      <c r="E467" s="80">
        <v>11123.573527264674</v>
      </c>
      <c r="F467" s="11">
        <v>966.50763117655583</v>
      </c>
      <c r="G467" s="11">
        <v>1028.1996076346338</v>
      </c>
      <c r="H467" s="12"/>
      <c r="I467" s="80">
        <v>11110.058444521792</v>
      </c>
      <c r="J467" s="31">
        <v>207.14343443019237</v>
      </c>
      <c r="K467" s="81">
        <v>10902.915010091599</v>
      </c>
      <c r="L467" s="61"/>
      <c r="M467" s="37">
        <f t="shared" si="63"/>
        <v>122.79716508824346</v>
      </c>
      <c r="N467" s="37">
        <f t="shared" si="64"/>
        <v>417.39845677376678</v>
      </c>
      <c r="O467" s="30">
        <f t="shared" si="69"/>
        <v>10362.719388229591</v>
      </c>
      <c r="P467" s="28"/>
      <c r="Q467" s="37">
        <f t="shared" si="65"/>
        <v>4.5927554737248766</v>
      </c>
      <c r="R467" s="37">
        <f t="shared" si="66"/>
        <v>431.08500532343049</v>
      </c>
      <c r="S467" s="37">
        <f t="shared" si="70"/>
        <v>9927.0416274324361</v>
      </c>
      <c r="T467" s="37"/>
      <c r="U467" s="37">
        <f t="shared" si="67"/>
        <v>-9.5329173255405948</v>
      </c>
      <c r="V467" s="37">
        <f t="shared" si="68"/>
        <v>455.25799627614623</v>
      </c>
      <c r="W467" s="30">
        <f t="shared" si="71"/>
        <v>9471.7836311562896</v>
      </c>
    </row>
    <row r="468" spans="2:23">
      <c r="B468" s="33"/>
      <c r="C468" s="78" t="s">
        <v>864</v>
      </c>
      <c r="D468" s="79">
        <v>172</v>
      </c>
      <c r="E468" s="80">
        <v>11123.573527264674</v>
      </c>
      <c r="F468" s="11">
        <v>966.50763117655583</v>
      </c>
      <c r="G468" s="11">
        <v>1028.1996076346338</v>
      </c>
      <c r="H468" s="12"/>
      <c r="I468" s="80">
        <v>11110.058444521792</v>
      </c>
      <c r="J468" s="31">
        <v>207.14343443019237</v>
      </c>
      <c r="K468" s="81">
        <v>10902.915010091599</v>
      </c>
      <c r="L468" s="61"/>
      <c r="M468" s="37">
        <f t="shared" si="63"/>
        <v>122.79716508824346</v>
      </c>
      <c r="N468" s="37">
        <f t="shared" si="64"/>
        <v>417.39845677376678</v>
      </c>
      <c r="O468" s="30">
        <f t="shared" si="69"/>
        <v>10362.719388229591</v>
      </c>
      <c r="P468" s="28"/>
      <c r="Q468" s="37">
        <f t="shared" si="65"/>
        <v>4.5927554737248766</v>
      </c>
      <c r="R468" s="37">
        <f t="shared" si="66"/>
        <v>431.08500532343049</v>
      </c>
      <c r="S468" s="37">
        <f t="shared" si="70"/>
        <v>9927.0416274324361</v>
      </c>
      <c r="T468" s="37"/>
      <c r="U468" s="37">
        <f t="shared" si="67"/>
        <v>-9.5329173255405948</v>
      </c>
      <c r="V468" s="37">
        <f t="shared" si="68"/>
        <v>455.25799627614623</v>
      </c>
      <c r="W468" s="30">
        <f t="shared" si="71"/>
        <v>9471.7836311562896</v>
      </c>
    </row>
    <row r="469" spans="2:23">
      <c r="B469" s="33"/>
      <c r="C469" s="78" t="s">
        <v>865</v>
      </c>
      <c r="D469" s="79">
        <v>175</v>
      </c>
      <c r="E469" s="80">
        <v>11123.573527264674</v>
      </c>
      <c r="F469" s="11">
        <v>966.50763117655583</v>
      </c>
      <c r="G469" s="11">
        <v>1028.1996076346338</v>
      </c>
      <c r="H469" s="12"/>
      <c r="I469" s="80">
        <v>11110.058444521792</v>
      </c>
      <c r="J469" s="31">
        <v>207.14343443019237</v>
      </c>
      <c r="K469" s="81">
        <v>10902.915010091599</v>
      </c>
      <c r="L469" s="61"/>
      <c r="M469" s="37">
        <f t="shared" si="63"/>
        <v>122.79716508824346</v>
      </c>
      <c r="N469" s="37">
        <f t="shared" si="64"/>
        <v>417.39845677376678</v>
      </c>
      <c r="O469" s="30">
        <f t="shared" si="69"/>
        <v>10362.719388229591</v>
      </c>
      <c r="P469" s="28"/>
      <c r="Q469" s="37">
        <f t="shared" si="65"/>
        <v>4.5927554737248766</v>
      </c>
      <c r="R469" s="37">
        <f t="shared" si="66"/>
        <v>431.08500532343049</v>
      </c>
      <c r="S469" s="37">
        <f t="shared" si="70"/>
        <v>9927.0416274324361</v>
      </c>
      <c r="T469" s="37"/>
      <c r="U469" s="37">
        <f t="shared" si="67"/>
        <v>-9.5329173255405948</v>
      </c>
      <c r="V469" s="37">
        <f t="shared" si="68"/>
        <v>455.25799627614623</v>
      </c>
      <c r="W469" s="30">
        <f t="shared" si="71"/>
        <v>9471.7836311562896</v>
      </c>
    </row>
    <row r="470" spans="2:23">
      <c r="B470" s="33"/>
      <c r="C470" s="78" t="s">
        <v>866</v>
      </c>
      <c r="D470" s="79">
        <v>176</v>
      </c>
      <c r="E470" s="80">
        <v>11123.573527264674</v>
      </c>
      <c r="F470" s="11">
        <v>966.50763117655583</v>
      </c>
      <c r="G470" s="11">
        <v>1028.1996076346338</v>
      </c>
      <c r="H470" s="12"/>
      <c r="I470" s="80">
        <v>11110.058444521792</v>
      </c>
      <c r="J470" s="31">
        <v>207.14343443019237</v>
      </c>
      <c r="K470" s="81">
        <v>10902.915010091599</v>
      </c>
      <c r="L470" s="61"/>
      <c r="M470" s="37">
        <f t="shared" si="63"/>
        <v>122.79716508824346</v>
      </c>
      <c r="N470" s="37">
        <f t="shared" si="64"/>
        <v>417.39845677376678</v>
      </c>
      <c r="O470" s="30">
        <f t="shared" si="69"/>
        <v>10362.719388229591</v>
      </c>
      <c r="P470" s="28"/>
      <c r="Q470" s="37">
        <f t="shared" si="65"/>
        <v>4.5927554737248766</v>
      </c>
      <c r="R470" s="37">
        <f t="shared" si="66"/>
        <v>431.08500532343049</v>
      </c>
      <c r="S470" s="37">
        <f t="shared" si="70"/>
        <v>9927.0416274324361</v>
      </c>
      <c r="T470" s="37"/>
      <c r="U470" s="37">
        <f t="shared" si="67"/>
        <v>-9.5329173255405948</v>
      </c>
      <c r="V470" s="37">
        <f t="shared" si="68"/>
        <v>455.25799627614623</v>
      </c>
      <c r="W470" s="30">
        <f t="shared" si="71"/>
        <v>9471.7836311562896</v>
      </c>
    </row>
    <row r="471" spans="2:23">
      <c r="B471" s="33"/>
      <c r="C471" s="78" t="s">
        <v>867</v>
      </c>
      <c r="D471" s="79">
        <v>181</v>
      </c>
      <c r="E471" s="80">
        <v>11123.573527264674</v>
      </c>
      <c r="F471" s="11">
        <v>966.50763117655583</v>
      </c>
      <c r="G471" s="11">
        <v>1028.1996076346338</v>
      </c>
      <c r="H471" s="12"/>
      <c r="I471" s="80">
        <v>11110.058444521792</v>
      </c>
      <c r="J471" s="31">
        <v>207.14343443019237</v>
      </c>
      <c r="K471" s="81">
        <v>10902.915010091599</v>
      </c>
      <c r="L471" s="61"/>
      <c r="M471" s="37">
        <f t="shared" si="63"/>
        <v>122.79716508824346</v>
      </c>
      <c r="N471" s="37">
        <f t="shared" si="64"/>
        <v>417.39845677376678</v>
      </c>
      <c r="O471" s="30">
        <f t="shared" si="69"/>
        <v>10362.719388229591</v>
      </c>
      <c r="P471" s="28"/>
      <c r="Q471" s="37">
        <f t="shared" si="65"/>
        <v>4.5927554737248766</v>
      </c>
      <c r="R471" s="37">
        <f t="shared" si="66"/>
        <v>431.08500532343049</v>
      </c>
      <c r="S471" s="37">
        <f t="shared" si="70"/>
        <v>9927.0416274324361</v>
      </c>
      <c r="T471" s="37"/>
      <c r="U471" s="37">
        <f t="shared" si="67"/>
        <v>-9.5329173255405948</v>
      </c>
      <c r="V471" s="37">
        <f t="shared" si="68"/>
        <v>455.25799627614623</v>
      </c>
      <c r="W471" s="30">
        <f t="shared" si="71"/>
        <v>9471.7836311562896</v>
      </c>
    </row>
    <row r="472" spans="2:23">
      <c r="B472" s="33"/>
      <c r="C472" s="78" t="s">
        <v>868</v>
      </c>
      <c r="D472" s="79">
        <v>182</v>
      </c>
      <c r="E472" s="80">
        <v>11123.573527264674</v>
      </c>
      <c r="F472" s="11">
        <v>966.50763117655583</v>
      </c>
      <c r="G472" s="11">
        <v>1028.1996076346338</v>
      </c>
      <c r="H472" s="12"/>
      <c r="I472" s="80">
        <v>11110.058444521792</v>
      </c>
      <c r="J472" s="31">
        <v>207.14343443019237</v>
      </c>
      <c r="K472" s="81">
        <v>10902.915010091599</v>
      </c>
      <c r="L472" s="61"/>
      <c r="M472" s="37">
        <f t="shared" si="63"/>
        <v>122.79716508824346</v>
      </c>
      <c r="N472" s="37">
        <f t="shared" si="64"/>
        <v>417.39845677376678</v>
      </c>
      <c r="O472" s="30">
        <f t="shared" si="69"/>
        <v>10362.719388229591</v>
      </c>
      <c r="P472" s="28"/>
      <c r="Q472" s="37">
        <f t="shared" si="65"/>
        <v>4.5927554737248766</v>
      </c>
      <c r="R472" s="37">
        <f t="shared" si="66"/>
        <v>431.08500532343049</v>
      </c>
      <c r="S472" s="37">
        <f t="shared" si="70"/>
        <v>9927.0416274324361</v>
      </c>
      <c r="T472" s="37"/>
      <c r="U472" s="37">
        <f t="shared" si="67"/>
        <v>-9.5329173255405948</v>
      </c>
      <c r="V472" s="37">
        <f t="shared" si="68"/>
        <v>455.25799627614623</v>
      </c>
      <c r="W472" s="30">
        <f t="shared" si="71"/>
        <v>9471.7836311562896</v>
      </c>
    </row>
    <row r="473" spans="2:23">
      <c r="B473" s="33"/>
      <c r="C473" s="78" t="s">
        <v>869</v>
      </c>
      <c r="D473" s="79">
        <v>184</v>
      </c>
      <c r="E473" s="80">
        <v>11123.573527264674</v>
      </c>
      <c r="F473" s="11">
        <v>966.50763117655583</v>
      </c>
      <c r="G473" s="11">
        <v>1028.1996076346338</v>
      </c>
      <c r="H473" s="12"/>
      <c r="I473" s="80">
        <v>11110.058444521792</v>
      </c>
      <c r="J473" s="31">
        <v>207.14343443019237</v>
      </c>
      <c r="K473" s="81">
        <v>10902.915010091599</v>
      </c>
      <c r="L473" s="61"/>
      <c r="M473" s="37">
        <f t="shared" si="63"/>
        <v>122.79716508824346</v>
      </c>
      <c r="N473" s="37">
        <f t="shared" si="64"/>
        <v>417.39845677376678</v>
      </c>
      <c r="O473" s="30">
        <f t="shared" si="69"/>
        <v>10362.719388229591</v>
      </c>
      <c r="P473" s="28"/>
      <c r="Q473" s="37">
        <f t="shared" si="65"/>
        <v>4.5927554737248766</v>
      </c>
      <c r="R473" s="37">
        <f t="shared" si="66"/>
        <v>431.08500532343049</v>
      </c>
      <c r="S473" s="37">
        <f t="shared" si="70"/>
        <v>9927.0416274324361</v>
      </c>
      <c r="T473" s="37"/>
      <c r="U473" s="37">
        <f t="shared" si="67"/>
        <v>-9.5329173255405948</v>
      </c>
      <c r="V473" s="37">
        <f t="shared" si="68"/>
        <v>455.25799627614623</v>
      </c>
      <c r="W473" s="30">
        <f t="shared" si="71"/>
        <v>9471.7836311562896</v>
      </c>
    </row>
    <row r="474" spans="2:23">
      <c r="B474" s="33"/>
      <c r="C474" s="78" t="s">
        <v>870</v>
      </c>
      <c r="D474" s="79">
        <v>185</v>
      </c>
      <c r="E474" s="80">
        <v>11123.573527264674</v>
      </c>
      <c r="F474" s="11">
        <v>966.50763117655583</v>
      </c>
      <c r="G474" s="11">
        <v>1028.1996076346338</v>
      </c>
      <c r="H474" s="12"/>
      <c r="I474" s="80">
        <v>11110.058444521792</v>
      </c>
      <c r="J474" s="31">
        <v>207.14343443019237</v>
      </c>
      <c r="K474" s="81">
        <v>10902.915010091599</v>
      </c>
      <c r="L474" s="61"/>
      <c r="M474" s="37">
        <f t="shared" si="63"/>
        <v>122.79716508824346</v>
      </c>
      <c r="N474" s="37">
        <f t="shared" si="64"/>
        <v>417.39845677376678</v>
      </c>
      <c r="O474" s="30">
        <f t="shared" si="69"/>
        <v>10362.719388229591</v>
      </c>
      <c r="P474" s="28"/>
      <c r="Q474" s="37">
        <f t="shared" si="65"/>
        <v>4.5927554737248766</v>
      </c>
      <c r="R474" s="37">
        <f t="shared" si="66"/>
        <v>431.08500532343049</v>
      </c>
      <c r="S474" s="37">
        <f t="shared" si="70"/>
        <v>9927.0416274324361</v>
      </c>
      <c r="T474" s="37"/>
      <c r="U474" s="37">
        <f t="shared" si="67"/>
        <v>-9.5329173255405948</v>
      </c>
      <c r="V474" s="37">
        <f t="shared" si="68"/>
        <v>455.25799627614623</v>
      </c>
      <c r="W474" s="30">
        <f t="shared" si="71"/>
        <v>9471.7836311562896</v>
      </c>
    </row>
    <row r="475" spans="2:23">
      <c r="B475" s="33"/>
      <c r="C475" s="78" t="s">
        <v>871</v>
      </c>
      <c r="D475" s="79">
        <v>188</v>
      </c>
      <c r="E475" s="80">
        <v>11123.573527264674</v>
      </c>
      <c r="F475" s="11">
        <v>966.50763117655583</v>
      </c>
      <c r="G475" s="11">
        <v>1028.1996076346338</v>
      </c>
      <c r="H475" s="12"/>
      <c r="I475" s="80">
        <v>11110.058444521792</v>
      </c>
      <c r="J475" s="31">
        <v>207.14343443019237</v>
      </c>
      <c r="K475" s="81">
        <v>10902.915010091599</v>
      </c>
      <c r="L475" s="61"/>
      <c r="M475" s="37">
        <f t="shared" si="63"/>
        <v>122.79716508824346</v>
      </c>
      <c r="N475" s="37">
        <f t="shared" si="64"/>
        <v>417.39845677376678</v>
      </c>
      <c r="O475" s="30">
        <f t="shared" si="69"/>
        <v>10362.719388229591</v>
      </c>
      <c r="P475" s="28"/>
      <c r="Q475" s="37">
        <f t="shared" si="65"/>
        <v>4.5927554737248766</v>
      </c>
      <c r="R475" s="37">
        <f t="shared" si="66"/>
        <v>431.08500532343049</v>
      </c>
      <c r="S475" s="37">
        <f t="shared" si="70"/>
        <v>9927.0416274324361</v>
      </c>
      <c r="T475" s="37"/>
      <c r="U475" s="37">
        <f t="shared" si="67"/>
        <v>-9.5329173255405948</v>
      </c>
      <c r="V475" s="37">
        <f t="shared" si="68"/>
        <v>455.25799627614623</v>
      </c>
      <c r="W475" s="30">
        <f t="shared" si="71"/>
        <v>9471.7836311562896</v>
      </c>
    </row>
    <row r="476" spans="2:23">
      <c r="B476" s="33"/>
      <c r="C476" s="78" t="s">
        <v>872</v>
      </c>
      <c r="D476" s="79">
        <v>189</v>
      </c>
      <c r="E476" s="80">
        <v>11123.573527264674</v>
      </c>
      <c r="F476" s="11">
        <v>966.50763117655583</v>
      </c>
      <c r="G476" s="11">
        <v>1028.1996076346338</v>
      </c>
      <c r="H476" s="12"/>
      <c r="I476" s="80">
        <v>11110.058444521792</v>
      </c>
      <c r="J476" s="31">
        <v>207.14343443019237</v>
      </c>
      <c r="K476" s="81">
        <v>10902.915010091599</v>
      </c>
      <c r="L476" s="61"/>
      <c r="M476" s="37">
        <f t="shared" si="63"/>
        <v>122.79716508824346</v>
      </c>
      <c r="N476" s="37">
        <f t="shared" si="64"/>
        <v>417.39845677376678</v>
      </c>
      <c r="O476" s="30">
        <f t="shared" si="69"/>
        <v>10362.719388229591</v>
      </c>
      <c r="P476" s="28"/>
      <c r="Q476" s="37">
        <f t="shared" si="65"/>
        <v>4.5927554737248766</v>
      </c>
      <c r="R476" s="37">
        <f t="shared" si="66"/>
        <v>431.08500532343049</v>
      </c>
      <c r="S476" s="37">
        <f t="shared" si="70"/>
        <v>9927.0416274324361</v>
      </c>
      <c r="T476" s="37"/>
      <c r="U476" s="37">
        <f t="shared" si="67"/>
        <v>-9.5329173255405948</v>
      </c>
      <c r="V476" s="37">
        <f t="shared" si="68"/>
        <v>455.25799627614623</v>
      </c>
      <c r="W476" s="30">
        <f t="shared" si="71"/>
        <v>9471.7836311562896</v>
      </c>
    </row>
    <row r="477" spans="2:23">
      <c r="B477" s="33"/>
      <c r="C477" s="78" t="s">
        <v>873</v>
      </c>
      <c r="D477" s="79">
        <v>190</v>
      </c>
      <c r="E477" s="80">
        <v>11123.573527264674</v>
      </c>
      <c r="F477" s="11">
        <v>966.50763117655583</v>
      </c>
      <c r="G477" s="11">
        <v>1028.1996076346338</v>
      </c>
      <c r="H477" s="12"/>
      <c r="I477" s="80">
        <v>11110.058444521792</v>
      </c>
      <c r="J477" s="31">
        <v>207.14343443019237</v>
      </c>
      <c r="K477" s="81">
        <v>10902.915010091599</v>
      </c>
      <c r="L477" s="61"/>
      <c r="M477" s="37">
        <f t="shared" si="63"/>
        <v>122.79716508824346</v>
      </c>
      <c r="N477" s="37">
        <f t="shared" si="64"/>
        <v>417.39845677376678</v>
      </c>
      <c r="O477" s="30">
        <f t="shared" si="69"/>
        <v>10362.719388229591</v>
      </c>
      <c r="P477" s="28"/>
      <c r="Q477" s="37">
        <f t="shared" si="65"/>
        <v>4.5927554737248766</v>
      </c>
      <c r="R477" s="37">
        <f t="shared" si="66"/>
        <v>431.08500532343049</v>
      </c>
      <c r="S477" s="37">
        <f t="shared" si="70"/>
        <v>9927.0416274324361</v>
      </c>
      <c r="T477" s="37"/>
      <c r="U477" s="37">
        <f t="shared" si="67"/>
        <v>-9.5329173255405948</v>
      </c>
      <c r="V477" s="37">
        <f t="shared" si="68"/>
        <v>455.25799627614623</v>
      </c>
      <c r="W477" s="30">
        <f t="shared" si="71"/>
        <v>9471.7836311562896</v>
      </c>
    </row>
    <row r="478" spans="2:23">
      <c r="B478" s="33"/>
      <c r="C478" s="78" t="s">
        <v>874</v>
      </c>
      <c r="D478" s="79">
        <v>191</v>
      </c>
      <c r="E478" s="80">
        <v>11123.573527264674</v>
      </c>
      <c r="F478" s="11">
        <v>966.50763117655583</v>
      </c>
      <c r="G478" s="11">
        <v>1028.1996076346338</v>
      </c>
      <c r="H478" s="12"/>
      <c r="I478" s="80">
        <v>11110.058444521792</v>
      </c>
      <c r="J478" s="31">
        <v>207.14343443019237</v>
      </c>
      <c r="K478" s="81">
        <v>10902.915010091599</v>
      </c>
      <c r="L478" s="61"/>
      <c r="M478" s="37">
        <f t="shared" si="63"/>
        <v>122.79716508824346</v>
      </c>
      <c r="N478" s="37">
        <f t="shared" si="64"/>
        <v>417.39845677376678</v>
      </c>
      <c r="O478" s="30">
        <f t="shared" si="69"/>
        <v>10362.719388229591</v>
      </c>
      <c r="P478" s="28"/>
      <c r="Q478" s="37">
        <f t="shared" si="65"/>
        <v>4.5927554737248766</v>
      </c>
      <c r="R478" s="37">
        <f t="shared" si="66"/>
        <v>431.08500532343049</v>
      </c>
      <c r="S478" s="37">
        <f t="shared" si="70"/>
        <v>9927.0416274324361</v>
      </c>
      <c r="T478" s="37"/>
      <c r="U478" s="37">
        <f t="shared" si="67"/>
        <v>-9.5329173255405948</v>
      </c>
      <c r="V478" s="37">
        <f t="shared" si="68"/>
        <v>455.25799627614623</v>
      </c>
      <c r="W478" s="30">
        <f t="shared" si="71"/>
        <v>9471.7836311562896</v>
      </c>
    </row>
    <row r="479" spans="2:23">
      <c r="B479" s="33"/>
      <c r="C479" s="78" t="s">
        <v>875</v>
      </c>
      <c r="D479" s="79">
        <v>195</v>
      </c>
      <c r="E479" s="80">
        <v>11123.573527264674</v>
      </c>
      <c r="F479" s="11">
        <v>966.50763117655583</v>
      </c>
      <c r="G479" s="11">
        <v>1028.1996076346338</v>
      </c>
      <c r="H479" s="12"/>
      <c r="I479" s="80">
        <v>11110.058444521792</v>
      </c>
      <c r="J479" s="31">
        <v>207.14343443019237</v>
      </c>
      <c r="K479" s="81">
        <v>10902.915010091599</v>
      </c>
      <c r="L479" s="61"/>
      <c r="M479" s="37">
        <f t="shared" si="63"/>
        <v>122.79716508824346</v>
      </c>
      <c r="N479" s="37">
        <f t="shared" si="64"/>
        <v>417.39845677376678</v>
      </c>
      <c r="O479" s="30">
        <f t="shared" si="69"/>
        <v>10362.719388229591</v>
      </c>
      <c r="P479" s="28"/>
      <c r="Q479" s="37">
        <f t="shared" si="65"/>
        <v>4.5927554737248766</v>
      </c>
      <c r="R479" s="37">
        <f t="shared" si="66"/>
        <v>431.08500532343049</v>
      </c>
      <c r="S479" s="37">
        <f t="shared" si="70"/>
        <v>9927.0416274324361</v>
      </c>
      <c r="T479" s="37"/>
      <c r="U479" s="37">
        <f t="shared" si="67"/>
        <v>-9.5329173255405948</v>
      </c>
      <c r="V479" s="37">
        <f t="shared" si="68"/>
        <v>455.25799627614623</v>
      </c>
      <c r="W479" s="30">
        <f t="shared" si="71"/>
        <v>9471.7836311562896</v>
      </c>
    </row>
    <row r="480" spans="2:23">
      <c r="B480" s="33"/>
      <c r="C480" s="78" t="s">
        <v>876</v>
      </c>
      <c r="D480" s="79">
        <v>202</v>
      </c>
      <c r="E480" s="80">
        <v>11123.573527264674</v>
      </c>
      <c r="F480" s="11">
        <v>966.50763117655583</v>
      </c>
      <c r="G480" s="11">
        <v>1028.1996076346338</v>
      </c>
      <c r="H480" s="12"/>
      <c r="I480" s="80">
        <v>11110.058444521792</v>
      </c>
      <c r="J480" s="31">
        <v>207.14343443019237</v>
      </c>
      <c r="K480" s="81">
        <v>10902.915010091599</v>
      </c>
      <c r="L480" s="61"/>
      <c r="M480" s="37">
        <f t="shared" si="63"/>
        <v>122.79716508824346</v>
      </c>
      <c r="N480" s="37">
        <f t="shared" si="64"/>
        <v>417.39845677376678</v>
      </c>
      <c r="O480" s="30">
        <f t="shared" si="69"/>
        <v>10362.719388229591</v>
      </c>
      <c r="P480" s="28"/>
      <c r="Q480" s="37">
        <f t="shared" si="65"/>
        <v>4.5927554737248766</v>
      </c>
      <c r="R480" s="37">
        <f t="shared" si="66"/>
        <v>431.08500532343049</v>
      </c>
      <c r="S480" s="37">
        <f t="shared" si="70"/>
        <v>9927.0416274324361</v>
      </c>
      <c r="T480" s="37"/>
      <c r="U480" s="37">
        <f t="shared" si="67"/>
        <v>-9.5329173255405948</v>
      </c>
      <c r="V480" s="37">
        <f t="shared" si="68"/>
        <v>455.25799627614623</v>
      </c>
      <c r="W480" s="30">
        <f t="shared" si="71"/>
        <v>9471.7836311562896</v>
      </c>
    </row>
    <row r="481" spans="2:23">
      <c r="B481" s="33"/>
      <c r="C481" s="78" t="s">
        <v>877</v>
      </c>
      <c r="D481" s="79">
        <v>203</v>
      </c>
      <c r="E481" s="80">
        <v>11123.573527264674</v>
      </c>
      <c r="F481" s="11">
        <v>966.50763117655583</v>
      </c>
      <c r="G481" s="11">
        <v>1028.1996076346338</v>
      </c>
      <c r="H481" s="12"/>
      <c r="I481" s="80">
        <v>11110.058444521792</v>
      </c>
      <c r="J481" s="31">
        <v>207.14343443019237</v>
      </c>
      <c r="K481" s="81">
        <v>10902.915010091599</v>
      </c>
      <c r="L481" s="61"/>
      <c r="M481" s="37">
        <f t="shared" si="63"/>
        <v>122.79716508824346</v>
      </c>
      <c r="N481" s="37">
        <f t="shared" si="64"/>
        <v>417.39845677376678</v>
      </c>
      <c r="O481" s="30">
        <f t="shared" si="69"/>
        <v>10362.719388229591</v>
      </c>
      <c r="P481" s="28"/>
      <c r="Q481" s="37">
        <f t="shared" si="65"/>
        <v>4.5927554737248766</v>
      </c>
      <c r="R481" s="37">
        <f t="shared" si="66"/>
        <v>431.08500532343049</v>
      </c>
      <c r="S481" s="37">
        <f t="shared" si="70"/>
        <v>9927.0416274324361</v>
      </c>
      <c r="T481" s="37"/>
      <c r="U481" s="37">
        <f t="shared" si="67"/>
        <v>-9.5329173255405948</v>
      </c>
      <c r="V481" s="37">
        <f t="shared" si="68"/>
        <v>455.25799627614623</v>
      </c>
      <c r="W481" s="30">
        <f t="shared" si="71"/>
        <v>9471.7836311562896</v>
      </c>
    </row>
    <row r="482" spans="2:23">
      <c r="B482" s="84" t="s">
        <v>878</v>
      </c>
      <c r="C482" s="78" t="s">
        <v>879</v>
      </c>
      <c r="D482" s="79">
        <v>142</v>
      </c>
      <c r="E482" s="80">
        <v>0</v>
      </c>
      <c r="F482" s="11">
        <v>0</v>
      </c>
      <c r="G482" s="11">
        <v>0</v>
      </c>
      <c r="H482" s="12"/>
      <c r="I482" s="80">
        <v>0</v>
      </c>
      <c r="J482" s="31">
        <v>0</v>
      </c>
      <c r="K482" s="81">
        <v>0</v>
      </c>
      <c r="L482" s="61"/>
      <c r="M482" s="37">
        <f t="shared" si="63"/>
        <v>0</v>
      </c>
      <c r="N482" s="37">
        <f t="shared" si="64"/>
        <v>0</v>
      </c>
      <c r="O482" s="30">
        <f t="shared" si="69"/>
        <v>0</v>
      </c>
      <c r="P482" s="28"/>
      <c r="Q482" s="37">
        <f t="shared" si="65"/>
        <v>0</v>
      </c>
      <c r="R482" s="37">
        <f t="shared" si="66"/>
        <v>0</v>
      </c>
      <c r="S482" s="37">
        <f t="shared" si="70"/>
        <v>0</v>
      </c>
      <c r="T482" s="37"/>
      <c r="U482" s="37">
        <f t="shared" si="67"/>
        <v>0</v>
      </c>
      <c r="V482" s="37">
        <f t="shared" si="68"/>
        <v>0</v>
      </c>
      <c r="W482" s="30">
        <f t="shared" si="71"/>
        <v>0</v>
      </c>
    </row>
    <row r="483" spans="2:23">
      <c r="B483" s="33"/>
      <c r="C483" s="78" t="s">
        <v>880</v>
      </c>
      <c r="D483" s="79">
        <v>143</v>
      </c>
      <c r="E483" s="80">
        <v>9269.644606053891</v>
      </c>
      <c r="F483" s="11">
        <v>805.41889740560612</v>
      </c>
      <c r="G483" s="11">
        <v>856.82861426128318</v>
      </c>
      <c r="H483" s="12"/>
      <c r="I483" s="80">
        <v>9258.3820371014881</v>
      </c>
      <c r="J483" s="31">
        <v>172.6195286918269</v>
      </c>
      <c r="K483" s="81">
        <v>9085.7625084096617</v>
      </c>
      <c r="L483" s="61"/>
      <c r="M483" s="37">
        <f t="shared" si="63"/>
        <v>102.33097090686951</v>
      </c>
      <c r="N483" s="37">
        <f t="shared" si="64"/>
        <v>347.83204731147214</v>
      </c>
      <c r="O483" s="30">
        <f t="shared" si="69"/>
        <v>8635.59949019132</v>
      </c>
      <c r="P483" s="28"/>
      <c r="Q483" s="37">
        <f t="shared" si="65"/>
        <v>3.8272962281040619</v>
      </c>
      <c r="R483" s="37">
        <f t="shared" si="66"/>
        <v>359.2375044361919</v>
      </c>
      <c r="S483" s="37">
        <f t="shared" si="70"/>
        <v>8272.5346895270231</v>
      </c>
      <c r="T483" s="37"/>
      <c r="U483" s="37">
        <f t="shared" si="67"/>
        <v>-7.9440977712838228</v>
      </c>
      <c r="V483" s="37">
        <f t="shared" si="68"/>
        <v>379.38166356345499</v>
      </c>
      <c r="W483" s="30">
        <f t="shared" si="71"/>
        <v>7893.1530259635683</v>
      </c>
    </row>
    <row r="484" spans="2:23">
      <c r="B484" s="33"/>
      <c r="C484" s="78" t="s">
        <v>881</v>
      </c>
      <c r="D484" s="79">
        <v>144</v>
      </c>
      <c r="E484" s="80">
        <v>9269.644606053891</v>
      </c>
      <c r="F484" s="11">
        <v>805.41889740560612</v>
      </c>
      <c r="G484" s="11">
        <v>856.82861426128318</v>
      </c>
      <c r="H484" s="12"/>
      <c r="I484" s="80">
        <v>9258.3820371014881</v>
      </c>
      <c r="J484" s="31">
        <v>172.6195286918269</v>
      </c>
      <c r="K484" s="81">
        <v>9085.7625084096617</v>
      </c>
      <c r="L484" s="61"/>
      <c r="M484" s="37">
        <f t="shared" si="63"/>
        <v>102.33097090686951</v>
      </c>
      <c r="N484" s="37">
        <f t="shared" si="64"/>
        <v>347.83204731147214</v>
      </c>
      <c r="O484" s="30">
        <f t="shared" si="69"/>
        <v>8635.59949019132</v>
      </c>
      <c r="P484" s="28"/>
      <c r="Q484" s="37">
        <f t="shared" si="65"/>
        <v>3.8272962281040619</v>
      </c>
      <c r="R484" s="37">
        <f t="shared" si="66"/>
        <v>359.2375044361919</v>
      </c>
      <c r="S484" s="37">
        <f t="shared" si="70"/>
        <v>8272.5346895270231</v>
      </c>
      <c r="T484" s="37"/>
      <c r="U484" s="37">
        <f t="shared" si="67"/>
        <v>-7.9440977712838228</v>
      </c>
      <c r="V484" s="37">
        <f t="shared" si="68"/>
        <v>379.38166356345499</v>
      </c>
      <c r="W484" s="30">
        <f t="shared" si="71"/>
        <v>7893.1530259635683</v>
      </c>
    </row>
    <row r="485" spans="2:23">
      <c r="B485" s="33"/>
      <c r="C485" s="78" t="s">
        <v>882</v>
      </c>
      <c r="D485" s="79">
        <v>145</v>
      </c>
      <c r="E485" s="80">
        <v>9269.644606053891</v>
      </c>
      <c r="F485" s="11">
        <v>805.41889740560612</v>
      </c>
      <c r="G485" s="11">
        <v>856.82861426128318</v>
      </c>
      <c r="H485" s="12"/>
      <c r="I485" s="80">
        <v>9258.3820371014881</v>
      </c>
      <c r="J485" s="31">
        <v>172.6195286918269</v>
      </c>
      <c r="K485" s="81">
        <v>9085.7625084096617</v>
      </c>
      <c r="L485" s="61"/>
      <c r="M485" s="37">
        <f t="shared" si="63"/>
        <v>102.33097090686951</v>
      </c>
      <c r="N485" s="37">
        <f t="shared" si="64"/>
        <v>347.83204731147214</v>
      </c>
      <c r="O485" s="30">
        <f t="shared" si="69"/>
        <v>8635.59949019132</v>
      </c>
      <c r="P485" s="28"/>
      <c r="Q485" s="37">
        <f t="shared" si="65"/>
        <v>3.8272962281040619</v>
      </c>
      <c r="R485" s="37">
        <f t="shared" si="66"/>
        <v>359.2375044361919</v>
      </c>
      <c r="S485" s="37">
        <f t="shared" si="70"/>
        <v>8272.5346895270231</v>
      </c>
      <c r="T485" s="37"/>
      <c r="U485" s="37">
        <f t="shared" si="67"/>
        <v>-7.9440977712838228</v>
      </c>
      <c r="V485" s="37">
        <f t="shared" si="68"/>
        <v>379.38166356345499</v>
      </c>
      <c r="W485" s="30">
        <f t="shared" si="71"/>
        <v>7893.1530259635683</v>
      </c>
    </row>
    <row r="486" spans="2:23">
      <c r="B486" s="33"/>
      <c r="C486" s="78" t="s">
        <v>883</v>
      </c>
      <c r="D486" s="79">
        <v>148</v>
      </c>
      <c r="E486" s="80">
        <v>9269.644606053891</v>
      </c>
      <c r="F486" s="11">
        <v>805.41889740560612</v>
      </c>
      <c r="G486" s="11">
        <v>856.82861426128318</v>
      </c>
      <c r="H486" s="12"/>
      <c r="I486" s="80">
        <v>9258.3820371014881</v>
      </c>
      <c r="J486" s="31">
        <v>172.6195286918269</v>
      </c>
      <c r="K486" s="81">
        <v>9085.7625084096617</v>
      </c>
      <c r="L486" s="61"/>
      <c r="M486" s="37">
        <f t="shared" si="63"/>
        <v>102.33097090686951</v>
      </c>
      <c r="N486" s="37">
        <f t="shared" si="64"/>
        <v>347.83204731147214</v>
      </c>
      <c r="O486" s="30">
        <f t="shared" si="69"/>
        <v>8635.59949019132</v>
      </c>
      <c r="P486" s="28"/>
      <c r="Q486" s="37">
        <f t="shared" si="65"/>
        <v>3.8272962281040619</v>
      </c>
      <c r="R486" s="37">
        <f t="shared" si="66"/>
        <v>359.2375044361919</v>
      </c>
      <c r="S486" s="37">
        <f t="shared" si="70"/>
        <v>8272.5346895270231</v>
      </c>
      <c r="T486" s="37"/>
      <c r="U486" s="37">
        <f t="shared" si="67"/>
        <v>-7.9440977712838228</v>
      </c>
      <c r="V486" s="37">
        <f t="shared" si="68"/>
        <v>379.38166356345499</v>
      </c>
      <c r="W486" s="30">
        <f t="shared" si="71"/>
        <v>7893.1530259635683</v>
      </c>
    </row>
    <row r="487" spans="2:23">
      <c r="B487" s="33"/>
      <c r="C487" s="78" t="s">
        <v>884</v>
      </c>
      <c r="D487" s="79">
        <v>149</v>
      </c>
      <c r="E487" s="80">
        <v>9269.644606053891</v>
      </c>
      <c r="F487" s="11">
        <v>805.41889740560612</v>
      </c>
      <c r="G487" s="11">
        <v>856.82861426128318</v>
      </c>
      <c r="H487" s="12"/>
      <c r="I487" s="80">
        <v>9258.3820371014881</v>
      </c>
      <c r="J487" s="31">
        <v>172.6195286918269</v>
      </c>
      <c r="K487" s="81">
        <v>9085.7625084096617</v>
      </c>
      <c r="L487" s="61"/>
      <c r="M487" s="37">
        <f t="shared" si="63"/>
        <v>102.33097090686951</v>
      </c>
      <c r="N487" s="37">
        <f t="shared" si="64"/>
        <v>347.83204731147214</v>
      </c>
      <c r="O487" s="30">
        <f t="shared" si="69"/>
        <v>8635.59949019132</v>
      </c>
      <c r="P487" s="28"/>
      <c r="Q487" s="37">
        <f t="shared" si="65"/>
        <v>3.8272962281040619</v>
      </c>
      <c r="R487" s="37">
        <f t="shared" si="66"/>
        <v>359.2375044361919</v>
      </c>
      <c r="S487" s="37">
        <f t="shared" si="70"/>
        <v>8272.5346895270231</v>
      </c>
      <c r="T487" s="37"/>
      <c r="U487" s="37">
        <f t="shared" si="67"/>
        <v>-7.9440977712838228</v>
      </c>
      <c r="V487" s="37">
        <f t="shared" si="68"/>
        <v>379.38166356345499</v>
      </c>
      <c r="W487" s="30">
        <f t="shared" si="71"/>
        <v>7893.1530259635683</v>
      </c>
    </row>
    <row r="488" spans="2:23">
      <c r="B488" s="33"/>
      <c r="C488" s="78" t="s">
        <v>885</v>
      </c>
      <c r="D488" s="79">
        <v>155</v>
      </c>
      <c r="E488" s="80">
        <v>9269.644606053891</v>
      </c>
      <c r="F488" s="11">
        <v>805.41889740560612</v>
      </c>
      <c r="G488" s="11">
        <v>856.82861426128318</v>
      </c>
      <c r="H488" s="12"/>
      <c r="I488" s="80">
        <v>9258.3820371014881</v>
      </c>
      <c r="J488" s="31">
        <v>172.6195286918269</v>
      </c>
      <c r="K488" s="81">
        <v>9085.7625084096617</v>
      </c>
      <c r="L488" s="61"/>
      <c r="M488" s="37">
        <f t="shared" si="63"/>
        <v>102.33097090686951</v>
      </c>
      <c r="N488" s="37">
        <f t="shared" si="64"/>
        <v>347.83204731147214</v>
      </c>
      <c r="O488" s="30">
        <f t="shared" si="69"/>
        <v>8635.59949019132</v>
      </c>
      <c r="P488" s="28"/>
      <c r="Q488" s="37">
        <f t="shared" si="65"/>
        <v>3.8272962281040619</v>
      </c>
      <c r="R488" s="37">
        <f t="shared" si="66"/>
        <v>359.2375044361919</v>
      </c>
      <c r="S488" s="37">
        <f t="shared" si="70"/>
        <v>8272.5346895270231</v>
      </c>
      <c r="T488" s="37"/>
      <c r="U488" s="37">
        <f t="shared" si="67"/>
        <v>-7.9440977712838228</v>
      </c>
      <c r="V488" s="37">
        <f t="shared" si="68"/>
        <v>379.38166356345499</v>
      </c>
      <c r="W488" s="30">
        <f t="shared" si="71"/>
        <v>7893.1530259635683</v>
      </c>
    </row>
    <row r="489" spans="2:23">
      <c r="B489" s="33"/>
      <c r="C489" s="78" t="s">
        <v>886</v>
      </c>
      <c r="D489" s="79">
        <v>159</v>
      </c>
      <c r="E489" s="80">
        <v>9269.644606053891</v>
      </c>
      <c r="F489" s="11">
        <v>805.41889740560612</v>
      </c>
      <c r="G489" s="11">
        <v>856.82861426128318</v>
      </c>
      <c r="H489" s="12"/>
      <c r="I489" s="80">
        <v>9258.3820371014881</v>
      </c>
      <c r="J489" s="31">
        <v>172.6195286918269</v>
      </c>
      <c r="K489" s="81">
        <v>9085.7625084096617</v>
      </c>
      <c r="L489" s="61"/>
      <c r="M489" s="37">
        <f t="shared" si="63"/>
        <v>102.33097090686951</v>
      </c>
      <c r="N489" s="37">
        <f t="shared" si="64"/>
        <v>347.83204731147214</v>
      </c>
      <c r="O489" s="30">
        <f t="shared" si="69"/>
        <v>8635.59949019132</v>
      </c>
      <c r="P489" s="28"/>
      <c r="Q489" s="37">
        <f t="shared" si="65"/>
        <v>3.8272962281040619</v>
      </c>
      <c r="R489" s="37">
        <f t="shared" si="66"/>
        <v>359.2375044361919</v>
      </c>
      <c r="S489" s="37">
        <f t="shared" si="70"/>
        <v>8272.5346895270231</v>
      </c>
      <c r="T489" s="37"/>
      <c r="U489" s="37">
        <f t="shared" si="67"/>
        <v>-7.9440977712838228</v>
      </c>
      <c r="V489" s="37">
        <f t="shared" si="68"/>
        <v>379.38166356345499</v>
      </c>
      <c r="W489" s="30">
        <f t="shared" si="71"/>
        <v>7893.1530259635683</v>
      </c>
    </row>
    <row r="490" spans="2:23">
      <c r="B490" s="33"/>
      <c r="C490" s="78" t="s">
        <v>887</v>
      </c>
      <c r="D490" s="79">
        <v>161</v>
      </c>
      <c r="E490" s="80">
        <v>9269.644606053891</v>
      </c>
      <c r="F490" s="11">
        <v>805.41889740560612</v>
      </c>
      <c r="G490" s="11">
        <v>856.82861426128318</v>
      </c>
      <c r="H490" s="12"/>
      <c r="I490" s="80">
        <v>9258.3820371014881</v>
      </c>
      <c r="J490" s="31">
        <v>172.6195286918269</v>
      </c>
      <c r="K490" s="81">
        <v>9085.7625084096617</v>
      </c>
      <c r="L490" s="61"/>
      <c r="M490" s="37">
        <f t="shared" si="63"/>
        <v>102.33097090686951</v>
      </c>
      <c r="N490" s="37">
        <f t="shared" si="64"/>
        <v>347.83204731147214</v>
      </c>
      <c r="O490" s="30">
        <f t="shared" si="69"/>
        <v>8635.59949019132</v>
      </c>
      <c r="P490" s="28"/>
      <c r="Q490" s="37">
        <f t="shared" si="65"/>
        <v>3.8272962281040619</v>
      </c>
      <c r="R490" s="37">
        <f t="shared" si="66"/>
        <v>359.2375044361919</v>
      </c>
      <c r="S490" s="37">
        <f t="shared" si="70"/>
        <v>8272.5346895270231</v>
      </c>
      <c r="T490" s="37"/>
      <c r="U490" s="37">
        <f t="shared" si="67"/>
        <v>-7.9440977712838228</v>
      </c>
      <c r="V490" s="37">
        <f t="shared" si="68"/>
        <v>379.38166356345499</v>
      </c>
      <c r="W490" s="30">
        <f t="shared" si="71"/>
        <v>7893.1530259635683</v>
      </c>
    </row>
    <row r="491" spans="2:23">
      <c r="B491" s="33"/>
      <c r="C491" s="78" t="s">
        <v>888</v>
      </c>
      <c r="D491" s="79">
        <v>162</v>
      </c>
      <c r="E491" s="80">
        <v>9269.644606053891</v>
      </c>
      <c r="F491" s="11">
        <v>805.41889740560612</v>
      </c>
      <c r="G491" s="11">
        <v>856.82861426128318</v>
      </c>
      <c r="H491" s="12"/>
      <c r="I491" s="80">
        <v>9258.3820371014881</v>
      </c>
      <c r="J491" s="31">
        <v>172.6195286918269</v>
      </c>
      <c r="K491" s="81">
        <v>9085.7625084096617</v>
      </c>
      <c r="L491" s="61"/>
      <c r="M491" s="37">
        <f t="shared" si="63"/>
        <v>102.33097090686951</v>
      </c>
      <c r="N491" s="37">
        <f t="shared" si="64"/>
        <v>347.83204731147214</v>
      </c>
      <c r="O491" s="30">
        <f t="shared" si="69"/>
        <v>8635.59949019132</v>
      </c>
      <c r="P491" s="28"/>
      <c r="Q491" s="37">
        <f t="shared" si="65"/>
        <v>3.8272962281040619</v>
      </c>
      <c r="R491" s="37">
        <f t="shared" si="66"/>
        <v>359.2375044361919</v>
      </c>
      <c r="S491" s="37">
        <f t="shared" si="70"/>
        <v>8272.5346895270231</v>
      </c>
      <c r="T491" s="37"/>
      <c r="U491" s="37">
        <f t="shared" si="67"/>
        <v>-7.9440977712838228</v>
      </c>
      <c r="V491" s="37">
        <f t="shared" si="68"/>
        <v>379.38166356345499</v>
      </c>
      <c r="W491" s="30">
        <f t="shared" si="71"/>
        <v>7893.1530259635683</v>
      </c>
    </row>
    <row r="492" spans="2:23">
      <c r="B492" s="33"/>
      <c r="C492" s="78" t="s">
        <v>889</v>
      </c>
      <c r="D492" s="79">
        <v>173</v>
      </c>
      <c r="E492" s="80">
        <v>9269.644606053891</v>
      </c>
      <c r="F492" s="11">
        <v>805.41889740560612</v>
      </c>
      <c r="G492" s="11">
        <v>856.82861426128318</v>
      </c>
      <c r="H492" s="12"/>
      <c r="I492" s="80">
        <v>9258.3820371014881</v>
      </c>
      <c r="J492" s="31">
        <v>172.6195286918269</v>
      </c>
      <c r="K492" s="81">
        <v>9085.7625084096617</v>
      </c>
      <c r="L492" s="61"/>
      <c r="M492" s="37">
        <f t="shared" si="63"/>
        <v>102.33097090686951</v>
      </c>
      <c r="N492" s="37">
        <f t="shared" si="64"/>
        <v>347.83204731147214</v>
      </c>
      <c r="O492" s="30">
        <f t="shared" si="69"/>
        <v>8635.59949019132</v>
      </c>
      <c r="P492" s="28"/>
      <c r="Q492" s="37">
        <f t="shared" si="65"/>
        <v>3.8272962281040619</v>
      </c>
      <c r="R492" s="37">
        <f t="shared" si="66"/>
        <v>359.2375044361919</v>
      </c>
      <c r="S492" s="37">
        <f t="shared" si="70"/>
        <v>8272.5346895270231</v>
      </c>
      <c r="T492" s="37"/>
      <c r="U492" s="37">
        <f t="shared" si="67"/>
        <v>-7.9440977712838228</v>
      </c>
      <c r="V492" s="37">
        <f t="shared" si="68"/>
        <v>379.38166356345499</v>
      </c>
      <c r="W492" s="30">
        <f t="shared" si="71"/>
        <v>7893.1530259635683</v>
      </c>
    </row>
    <row r="493" spans="2:23">
      <c r="B493" s="33"/>
      <c r="C493" s="78" t="s">
        <v>890</v>
      </c>
      <c r="D493" s="79">
        <v>174</v>
      </c>
      <c r="E493" s="80">
        <v>9269.644606053891</v>
      </c>
      <c r="F493" s="11">
        <v>805.41889740560612</v>
      </c>
      <c r="G493" s="11">
        <v>856.82861426128318</v>
      </c>
      <c r="H493" s="12"/>
      <c r="I493" s="80">
        <v>9258.3820371014881</v>
      </c>
      <c r="J493" s="31">
        <v>172.6195286918269</v>
      </c>
      <c r="K493" s="81">
        <v>9085.7625084096617</v>
      </c>
      <c r="L493" s="61"/>
      <c r="M493" s="37">
        <f t="shared" si="63"/>
        <v>102.33097090686951</v>
      </c>
      <c r="N493" s="37">
        <f t="shared" si="64"/>
        <v>347.83204731147214</v>
      </c>
      <c r="O493" s="30">
        <f t="shared" si="69"/>
        <v>8635.59949019132</v>
      </c>
      <c r="P493" s="28"/>
      <c r="Q493" s="37">
        <f t="shared" si="65"/>
        <v>3.8272962281040619</v>
      </c>
      <c r="R493" s="37">
        <f t="shared" si="66"/>
        <v>359.2375044361919</v>
      </c>
      <c r="S493" s="37">
        <f t="shared" si="70"/>
        <v>8272.5346895270231</v>
      </c>
      <c r="T493" s="37"/>
      <c r="U493" s="37">
        <f t="shared" si="67"/>
        <v>-7.9440977712838228</v>
      </c>
      <c r="V493" s="37">
        <f t="shared" si="68"/>
        <v>379.38166356345499</v>
      </c>
      <c r="W493" s="30">
        <f t="shared" si="71"/>
        <v>7893.1530259635683</v>
      </c>
    </row>
    <row r="494" spans="2:23">
      <c r="B494" s="33"/>
      <c r="C494" s="78" t="s">
        <v>891</v>
      </c>
      <c r="D494" s="79">
        <v>177</v>
      </c>
      <c r="E494" s="80">
        <v>9269.644606053891</v>
      </c>
      <c r="F494" s="11">
        <v>805.41889740560612</v>
      </c>
      <c r="G494" s="11">
        <v>856.82861426128318</v>
      </c>
      <c r="H494" s="12"/>
      <c r="I494" s="80">
        <v>9258.3820371014881</v>
      </c>
      <c r="J494" s="31">
        <v>172.6195286918269</v>
      </c>
      <c r="K494" s="81">
        <v>9085.7625084096617</v>
      </c>
      <c r="L494" s="61"/>
      <c r="M494" s="37">
        <f t="shared" si="63"/>
        <v>102.33097090686951</v>
      </c>
      <c r="N494" s="37">
        <f t="shared" si="64"/>
        <v>347.83204731147214</v>
      </c>
      <c r="O494" s="30">
        <f t="shared" si="69"/>
        <v>8635.59949019132</v>
      </c>
      <c r="P494" s="28"/>
      <c r="Q494" s="37">
        <f t="shared" si="65"/>
        <v>3.8272962281040619</v>
      </c>
      <c r="R494" s="37">
        <f t="shared" si="66"/>
        <v>359.2375044361919</v>
      </c>
      <c r="S494" s="37">
        <f t="shared" si="70"/>
        <v>8272.5346895270231</v>
      </c>
      <c r="T494" s="37"/>
      <c r="U494" s="37">
        <f t="shared" si="67"/>
        <v>-7.9440977712838228</v>
      </c>
      <c r="V494" s="37">
        <f t="shared" si="68"/>
        <v>379.38166356345499</v>
      </c>
      <c r="W494" s="30">
        <f t="shared" si="71"/>
        <v>7893.1530259635683</v>
      </c>
    </row>
    <row r="495" spans="2:23">
      <c r="B495" s="33"/>
      <c r="C495" s="78" t="s">
        <v>892</v>
      </c>
      <c r="D495" s="79">
        <v>178</v>
      </c>
      <c r="E495" s="80">
        <v>9269.644606053891</v>
      </c>
      <c r="F495" s="11">
        <v>805.41889740560612</v>
      </c>
      <c r="G495" s="11">
        <v>856.82861426128318</v>
      </c>
      <c r="H495" s="12"/>
      <c r="I495" s="80">
        <v>9258.3820371014881</v>
      </c>
      <c r="J495" s="31">
        <v>172.6195286918269</v>
      </c>
      <c r="K495" s="81">
        <v>9085.7625084096617</v>
      </c>
      <c r="L495" s="61"/>
      <c r="M495" s="37">
        <f t="shared" si="63"/>
        <v>102.33097090686951</v>
      </c>
      <c r="N495" s="37">
        <f t="shared" si="64"/>
        <v>347.83204731147214</v>
      </c>
      <c r="O495" s="30">
        <f t="shared" si="69"/>
        <v>8635.59949019132</v>
      </c>
      <c r="P495" s="28"/>
      <c r="Q495" s="37">
        <f t="shared" si="65"/>
        <v>3.8272962281040619</v>
      </c>
      <c r="R495" s="37">
        <f t="shared" si="66"/>
        <v>359.2375044361919</v>
      </c>
      <c r="S495" s="37">
        <f t="shared" si="70"/>
        <v>8272.5346895270231</v>
      </c>
      <c r="T495" s="37"/>
      <c r="U495" s="37">
        <f t="shared" si="67"/>
        <v>-7.9440977712838228</v>
      </c>
      <c r="V495" s="37">
        <f t="shared" si="68"/>
        <v>379.38166356345499</v>
      </c>
      <c r="W495" s="30">
        <f t="shared" si="71"/>
        <v>7893.1530259635683</v>
      </c>
    </row>
    <row r="496" spans="2:23">
      <c r="B496" s="33"/>
      <c r="C496" s="78" t="s">
        <v>893</v>
      </c>
      <c r="D496" s="79">
        <v>179</v>
      </c>
      <c r="E496" s="80">
        <v>9269.644606053891</v>
      </c>
      <c r="F496" s="11">
        <v>805.41889740560612</v>
      </c>
      <c r="G496" s="11">
        <v>856.82861426128318</v>
      </c>
      <c r="H496" s="12"/>
      <c r="I496" s="80">
        <v>9258.3820371014881</v>
      </c>
      <c r="J496" s="31">
        <v>172.6195286918269</v>
      </c>
      <c r="K496" s="81">
        <v>9085.7625084096617</v>
      </c>
      <c r="L496" s="61"/>
      <c r="M496" s="37">
        <f t="shared" si="63"/>
        <v>102.33097090686951</v>
      </c>
      <c r="N496" s="37">
        <f t="shared" si="64"/>
        <v>347.83204731147214</v>
      </c>
      <c r="O496" s="30">
        <f t="shared" si="69"/>
        <v>8635.59949019132</v>
      </c>
      <c r="P496" s="28"/>
      <c r="Q496" s="37">
        <f t="shared" si="65"/>
        <v>3.8272962281040619</v>
      </c>
      <c r="R496" s="37">
        <f t="shared" si="66"/>
        <v>359.2375044361919</v>
      </c>
      <c r="S496" s="37">
        <f t="shared" si="70"/>
        <v>8272.5346895270231</v>
      </c>
      <c r="T496" s="37"/>
      <c r="U496" s="37">
        <f t="shared" si="67"/>
        <v>-7.9440977712838228</v>
      </c>
      <c r="V496" s="37">
        <f t="shared" si="68"/>
        <v>379.38166356345499</v>
      </c>
      <c r="W496" s="30">
        <f t="shared" si="71"/>
        <v>7893.1530259635683</v>
      </c>
    </row>
    <row r="497" spans="2:23">
      <c r="B497" s="33"/>
      <c r="C497" s="78" t="s">
        <v>894</v>
      </c>
      <c r="D497" s="79">
        <v>180</v>
      </c>
      <c r="E497" s="80">
        <v>9269.644606053891</v>
      </c>
      <c r="F497" s="11">
        <v>805.41889740560612</v>
      </c>
      <c r="G497" s="11">
        <v>856.82861426128318</v>
      </c>
      <c r="H497" s="12"/>
      <c r="I497" s="80">
        <v>9258.3820371014881</v>
      </c>
      <c r="J497" s="31">
        <v>172.6195286918269</v>
      </c>
      <c r="K497" s="81">
        <v>9085.7625084096617</v>
      </c>
      <c r="L497" s="61"/>
      <c r="M497" s="37">
        <f t="shared" si="63"/>
        <v>102.33097090686951</v>
      </c>
      <c r="N497" s="37">
        <f t="shared" si="64"/>
        <v>347.83204731147214</v>
      </c>
      <c r="O497" s="30">
        <f t="shared" si="69"/>
        <v>8635.59949019132</v>
      </c>
      <c r="P497" s="28"/>
      <c r="Q497" s="37">
        <f t="shared" si="65"/>
        <v>3.8272962281040619</v>
      </c>
      <c r="R497" s="37">
        <f t="shared" si="66"/>
        <v>359.2375044361919</v>
      </c>
      <c r="S497" s="37">
        <f t="shared" si="70"/>
        <v>8272.5346895270231</v>
      </c>
      <c r="T497" s="37"/>
      <c r="U497" s="37">
        <f t="shared" si="67"/>
        <v>-7.9440977712838228</v>
      </c>
      <c r="V497" s="37">
        <f t="shared" si="68"/>
        <v>379.38166356345499</v>
      </c>
      <c r="W497" s="30">
        <f t="shared" si="71"/>
        <v>7893.1530259635683</v>
      </c>
    </row>
    <row r="498" spans="2:23">
      <c r="B498" s="33"/>
      <c r="C498" s="78" t="s">
        <v>895</v>
      </c>
      <c r="D498" s="79">
        <v>183</v>
      </c>
      <c r="E498" s="80">
        <v>9269.644606053891</v>
      </c>
      <c r="F498" s="11">
        <v>805.41889740560612</v>
      </c>
      <c r="G498" s="11">
        <v>856.82861426128318</v>
      </c>
      <c r="H498" s="12"/>
      <c r="I498" s="80">
        <v>9258.3820371014881</v>
      </c>
      <c r="J498" s="31">
        <v>172.6195286918269</v>
      </c>
      <c r="K498" s="81">
        <v>9085.7625084096617</v>
      </c>
      <c r="L498" s="61"/>
      <c r="M498" s="37">
        <f t="shared" si="63"/>
        <v>102.33097090686951</v>
      </c>
      <c r="N498" s="37">
        <f t="shared" si="64"/>
        <v>347.83204731147214</v>
      </c>
      <c r="O498" s="30">
        <f t="shared" si="69"/>
        <v>8635.59949019132</v>
      </c>
      <c r="P498" s="28"/>
      <c r="Q498" s="37">
        <f t="shared" si="65"/>
        <v>3.8272962281040619</v>
      </c>
      <c r="R498" s="37">
        <f t="shared" si="66"/>
        <v>359.2375044361919</v>
      </c>
      <c r="S498" s="37">
        <f t="shared" si="70"/>
        <v>8272.5346895270231</v>
      </c>
      <c r="T498" s="37"/>
      <c r="U498" s="37">
        <f t="shared" si="67"/>
        <v>-7.9440977712838228</v>
      </c>
      <c r="V498" s="37">
        <f t="shared" si="68"/>
        <v>379.38166356345499</v>
      </c>
      <c r="W498" s="30">
        <f t="shared" si="71"/>
        <v>7893.1530259635683</v>
      </c>
    </row>
    <row r="499" spans="2:23">
      <c r="B499" s="33"/>
      <c r="C499" s="78" t="s">
        <v>896</v>
      </c>
      <c r="D499" s="79">
        <v>186</v>
      </c>
      <c r="E499" s="80">
        <v>9269.644606053891</v>
      </c>
      <c r="F499" s="11">
        <v>805.41889740560612</v>
      </c>
      <c r="G499" s="11">
        <v>856.82861426128318</v>
      </c>
      <c r="H499" s="12"/>
      <c r="I499" s="80">
        <v>9258.3820371014881</v>
      </c>
      <c r="J499" s="31">
        <v>172.6195286918269</v>
      </c>
      <c r="K499" s="81">
        <v>9085.7625084096617</v>
      </c>
      <c r="L499" s="61"/>
      <c r="M499" s="37">
        <f t="shared" si="63"/>
        <v>102.33097090686951</v>
      </c>
      <c r="N499" s="37">
        <f t="shared" si="64"/>
        <v>347.83204731147214</v>
      </c>
      <c r="O499" s="30">
        <f t="shared" si="69"/>
        <v>8635.59949019132</v>
      </c>
      <c r="P499" s="28"/>
      <c r="Q499" s="37">
        <f t="shared" si="65"/>
        <v>3.8272962281040619</v>
      </c>
      <c r="R499" s="37">
        <f t="shared" si="66"/>
        <v>359.2375044361919</v>
      </c>
      <c r="S499" s="37">
        <f t="shared" si="70"/>
        <v>8272.5346895270231</v>
      </c>
      <c r="T499" s="37"/>
      <c r="U499" s="37">
        <f t="shared" si="67"/>
        <v>-7.9440977712838228</v>
      </c>
      <c r="V499" s="37">
        <f t="shared" si="68"/>
        <v>379.38166356345499</v>
      </c>
      <c r="W499" s="30">
        <f t="shared" si="71"/>
        <v>7893.1530259635683</v>
      </c>
    </row>
    <row r="500" spans="2:23">
      <c r="B500" s="33"/>
      <c r="C500" s="78" t="s">
        <v>897</v>
      </c>
      <c r="D500" s="79">
        <v>187</v>
      </c>
      <c r="E500" s="80">
        <v>9269.644606053891</v>
      </c>
      <c r="F500" s="11">
        <v>805.41889740560612</v>
      </c>
      <c r="G500" s="11">
        <v>856.82861426128318</v>
      </c>
      <c r="H500" s="12"/>
      <c r="I500" s="80">
        <v>9258.3820371014881</v>
      </c>
      <c r="J500" s="31">
        <v>172.6195286918269</v>
      </c>
      <c r="K500" s="81">
        <v>9085.7625084096617</v>
      </c>
      <c r="L500" s="61"/>
      <c r="M500" s="37">
        <f t="shared" si="63"/>
        <v>102.33097090686951</v>
      </c>
      <c r="N500" s="37">
        <f t="shared" si="64"/>
        <v>347.83204731147214</v>
      </c>
      <c r="O500" s="30">
        <f t="shared" si="69"/>
        <v>8635.59949019132</v>
      </c>
      <c r="P500" s="28"/>
      <c r="Q500" s="37">
        <f t="shared" si="65"/>
        <v>3.8272962281040619</v>
      </c>
      <c r="R500" s="37">
        <f t="shared" si="66"/>
        <v>359.2375044361919</v>
      </c>
      <c r="S500" s="37">
        <f t="shared" si="70"/>
        <v>8272.5346895270231</v>
      </c>
      <c r="T500" s="37"/>
      <c r="U500" s="37">
        <f t="shared" si="67"/>
        <v>-7.9440977712838228</v>
      </c>
      <c r="V500" s="37">
        <f t="shared" si="68"/>
        <v>379.38166356345499</v>
      </c>
      <c r="W500" s="30">
        <f t="shared" si="71"/>
        <v>7893.1530259635683</v>
      </c>
    </row>
    <row r="501" spans="2:23">
      <c r="B501" s="33"/>
      <c r="C501" s="78" t="s">
        <v>898</v>
      </c>
      <c r="D501" s="79">
        <v>196</v>
      </c>
      <c r="E501" s="80">
        <v>9269.644606053891</v>
      </c>
      <c r="F501" s="11">
        <v>805.41889740560612</v>
      </c>
      <c r="G501" s="11">
        <v>856.82861426128318</v>
      </c>
      <c r="H501" s="12"/>
      <c r="I501" s="80">
        <v>9258.3820371014881</v>
      </c>
      <c r="J501" s="31">
        <v>172.6195286918269</v>
      </c>
      <c r="K501" s="81">
        <v>9085.7625084096617</v>
      </c>
      <c r="L501" s="61"/>
      <c r="M501" s="37">
        <f t="shared" si="63"/>
        <v>102.33097090686951</v>
      </c>
      <c r="N501" s="37">
        <f t="shared" si="64"/>
        <v>347.83204731147214</v>
      </c>
      <c r="O501" s="30">
        <f t="shared" si="69"/>
        <v>8635.59949019132</v>
      </c>
      <c r="P501" s="28"/>
      <c r="Q501" s="37">
        <f t="shared" si="65"/>
        <v>3.8272962281040619</v>
      </c>
      <c r="R501" s="37">
        <f t="shared" si="66"/>
        <v>359.2375044361919</v>
      </c>
      <c r="S501" s="37">
        <f t="shared" si="70"/>
        <v>8272.5346895270231</v>
      </c>
      <c r="T501" s="37"/>
      <c r="U501" s="37">
        <f t="shared" si="67"/>
        <v>-7.9440977712838228</v>
      </c>
      <c r="V501" s="37">
        <f t="shared" si="68"/>
        <v>379.38166356345499</v>
      </c>
      <c r="W501" s="30">
        <f t="shared" si="71"/>
        <v>7893.1530259635683</v>
      </c>
    </row>
    <row r="502" spans="2:23">
      <c r="B502" s="33"/>
      <c r="C502" s="78" t="s">
        <v>899</v>
      </c>
      <c r="D502" s="79">
        <v>197</v>
      </c>
      <c r="E502" s="80">
        <v>9269.644606053891</v>
      </c>
      <c r="F502" s="11">
        <v>805.41889740560612</v>
      </c>
      <c r="G502" s="11">
        <v>856.82861426128318</v>
      </c>
      <c r="H502" s="12"/>
      <c r="I502" s="80">
        <v>9258.3820371014881</v>
      </c>
      <c r="J502" s="31">
        <v>172.6195286918269</v>
      </c>
      <c r="K502" s="81">
        <v>9085.7625084096617</v>
      </c>
      <c r="L502" s="61"/>
      <c r="M502" s="37">
        <f t="shared" si="63"/>
        <v>102.33097090686951</v>
      </c>
      <c r="N502" s="37">
        <f t="shared" si="64"/>
        <v>347.83204731147214</v>
      </c>
      <c r="O502" s="30">
        <f t="shared" si="69"/>
        <v>8635.59949019132</v>
      </c>
      <c r="P502" s="28"/>
      <c r="Q502" s="37">
        <f t="shared" si="65"/>
        <v>3.8272962281040619</v>
      </c>
      <c r="R502" s="37">
        <f t="shared" si="66"/>
        <v>359.2375044361919</v>
      </c>
      <c r="S502" s="37">
        <f t="shared" si="70"/>
        <v>8272.5346895270231</v>
      </c>
      <c r="T502" s="37"/>
      <c r="U502" s="37">
        <f t="shared" si="67"/>
        <v>-7.9440977712838228</v>
      </c>
      <c r="V502" s="37">
        <f t="shared" si="68"/>
        <v>379.38166356345499</v>
      </c>
      <c r="W502" s="30">
        <f t="shared" si="71"/>
        <v>7893.1530259635683</v>
      </c>
    </row>
    <row r="503" spans="2:23">
      <c r="B503" s="33"/>
      <c r="C503" s="78" t="s">
        <v>900</v>
      </c>
      <c r="D503" s="79">
        <v>198</v>
      </c>
      <c r="E503" s="80">
        <v>9269.644606053891</v>
      </c>
      <c r="F503" s="11">
        <v>805.41889740560612</v>
      </c>
      <c r="G503" s="11">
        <v>856.82861426128318</v>
      </c>
      <c r="H503" s="12"/>
      <c r="I503" s="80">
        <v>9258.3820371014881</v>
      </c>
      <c r="J503" s="31">
        <v>172.6195286918269</v>
      </c>
      <c r="K503" s="81">
        <v>9085.7625084096617</v>
      </c>
      <c r="L503" s="61"/>
      <c r="M503" s="37">
        <f t="shared" si="63"/>
        <v>102.33097090686951</v>
      </c>
      <c r="N503" s="37">
        <f t="shared" si="64"/>
        <v>347.83204731147214</v>
      </c>
      <c r="O503" s="30">
        <f t="shared" si="69"/>
        <v>8635.59949019132</v>
      </c>
      <c r="P503" s="28"/>
      <c r="Q503" s="37">
        <f t="shared" si="65"/>
        <v>3.8272962281040619</v>
      </c>
      <c r="R503" s="37">
        <f t="shared" si="66"/>
        <v>359.2375044361919</v>
      </c>
      <c r="S503" s="37">
        <f t="shared" si="70"/>
        <v>8272.5346895270231</v>
      </c>
      <c r="T503" s="37"/>
      <c r="U503" s="37">
        <f t="shared" si="67"/>
        <v>-7.9440977712838228</v>
      </c>
      <c r="V503" s="37">
        <f t="shared" si="68"/>
        <v>379.38166356345499</v>
      </c>
      <c r="W503" s="30">
        <f t="shared" si="71"/>
        <v>7893.1530259635683</v>
      </c>
    </row>
    <row r="504" spans="2:23">
      <c r="B504" s="33"/>
      <c r="C504" s="78" t="s">
        <v>901</v>
      </c>
      <c r="D504" s="79">
        <v>199</v>
      </c>
      <c r="E504" s="80">
        <v>9269.644606053891</v>
      </c>
      <c r="F504" s="11">
        <v>805.41889740560612</v>
      </c>
      <c r="G504" s="11">
        <v>856.82861426128318</v>
      </c>
      <c r="H504" s="12"/>
      <c r="I504" s="80">
        <v>9258.3820371014881</v>
      </c>
      <c r="J504" s="31">
        <v>172.6195286918269</v>
      </c>
      <c r="K504" s="81">
        <v>9085.7625084096617</v>
      </c>
      <c r="L504" s="61"/>
      <c r="M504" s="37">
        <f t="shared" si="63"/>
        <v>102.33097090686951</v>
      </c>
      <c r="N504" s="37">
        <f t="shared" si="64"/>
        <v>347.83204731147214</v>
      </c>
      <c r="O504" s="30">
        <f t="shared" si="69"/>
        <v>8635.59949019132</v>
      </c>
      <c r="P504" s="28"/>
      <c r="Q504" s="37">
        <f t="shared" si="65"/>
        <v>3.8272962281040619</v>
      </c>
      <c r="R504" s="37">
        <f t="shared" si="66"/>
        <v>359.2375044361919</v>
      </c>
      <c r="S504" s="37">
        <f t="shared" si="70"/>
        <v>8272.5346895270231</v>
      </c>
      <c r="T504" s="37"/>
      <c r="U504" s="37">
        <f t="shared" si="67"/>
        <v>-7.9440977712838228</v>
      </c>
      <c r="V504" s="37">
        <f t="shared" si="68"/>
        <v>379.38166356345499</v>
      </c>
      <c r="W504" s="30">
        <f t="shared" si="71"/>
        <v>7893.1530259635683</v>
      </c>
    </row>
    <row r="505" spans="2:23">
      <c r="B505" s="33"/>
      <c r="C505" s="78" t="s">
        <v>902</v>
      </c>
      <c r="D505" s="79">
        <v>200</v>
      </c>
      <c r="E505" s="80">
        <v>9269.644606053891</v>
      </c>
      <c r="F505" s="11">
        <v>805.41889740560612</v>
      </c>
      <c r="G505" s="11">
        <v>856.82861426128318</v>
      </c>
      <c r="H505" s="12"/>
      <c r="I505" s="80">
        <v>9258.3820371014881</v>
      </c>
      <c r="J505" s="31">
        <v>172.6195286918269</v>
      </c>
      <c r="K505" s="81">
        <v>9085.7625084096617</v>
      </c>
      <c r="L505" s="61"/>
      <c r="M505" s="37">
        <f t="shared" si="63"/>
        <v>102.33097090686951</v>
      </c>
      <c r="N505" s="37">
        <f t="shared" si="64"/>
        <v>347.83204731147214</v>
      </c>
      <c r="O505" s="30">
        <f t="shared" si="69"/>
        <v>8635.59949019132</v>
      </c>
      <c r="P505" s="28"/>
      <c r="Q505" s="37">
        <f t="shared" si="65"/>
        <v>3.8272962281040619</v>
      </c>
      <c r="R505" s="37">
        <f t="shared" si="66"/>
        <v>359.2375044361919</v>
      </c>
      <c r="S505" s="37">
        <f t="shared" si="70"/>
        <v>8272.5346895270231</v>
      </c>
      <c r="T505" s="37"/>
      <c r="U505" s="37">
        <f t="shared" si="67"/>
        <v>-7.9440977712838228</v>
      </c>
      <c r="V505" s="37">
        <f t="shared" si="68"/>
        <v>379.38166356345499</v>
      </c>
      <c r="W505" s="30">
        <f t="shared" si="71"/>
        <v>7893.1530259635683</v>
      </c>
    </row>
    <row r="506" spans="2:23">
      <c r="B506" s="33"/>
      <c r="C506" s="78" t="s">
        <v>903</v>
      </c>
      <c r="D506" s="79">
        <v>201</v>
      </c>
      <c r="E506" s="80">
        <v>9269.644606053891</v>
      </c>
      <c r="F506" s="11">
        <v>805.41889740560612</v>
      </c>
      <c r="G506" s="11">
        <v>856.82861426128318</v>
      </c>
      <c r="H506" s="12"/>
      <c r="I506" s="80">
        <v>9258.3820371014881</v>
      </c>
      <c r="J506" s="31">
        <v>172.6195286918269</v>
      </c>
      <c r="K506" s="81">
        <v>9085.7625084096617</v>
      </c>
      <c r="L506" s="61"/>
      <c r="M506" s="37">
        <f t="shared" si="63"/>
        <v>102.33097090686951</v>
      </c>
      <c r="N506" s="37">
        <f t="shared" si="64"/>
        <v>347.83204731147214</v>
      </c>
      <c r="O506" s="30">
        <f t="shared" si="69"/>
        <v>8635.59949019132</v>
      </c>
      <c r="P506" s="28"/>
      <c r="Q506" s="37">
        <f t="shared" si="65"/>
        <v>3.8272962281040619</v>
      </c>
      <c r="R506" s="37">
        <f t="shared" si="66"/>
        <v>359.2375044361919</v>
      </c>
      <c r="S506" s="37">
        <f t="shared" si="70"/>
        <v>8272.5346895270231</v>
      </c>
      <c r="T506" s="37"/>
      <c r="U506" s="37">
        <f t="shared" si="67"/>
        <v>-7.9440977712838228</v>
      </c>
      <c r="V506" s="37">
        <f t="shared" si="68"/>
        <v>379.38166356345499</v>
      </c>
      <c r="W506" s="30">
        <f t="shared" si="71"/>
        <v>7893.1530259635683</v>
      </c>
    </row>
    <row r="507" spans="2:23">
      <c r="B507" s="74" t="s">
        <v>904</v>
      </c>
      <c r="C507" s="78"/>
      <c r="D507" s="83"/>
      <c r="E507" s="80"/>
      <c r="F507" s="11"/>
      <c r="G507" s="11"/>
      <c r="H507" s="12"/>
      <c r="I507" s="80">
        <v>0</v>
      </c>
      <c r="J507" s="31">
        <v>0</v>
      </c>
      <c r="K507" s="81">
        <v>0</v>
      </c>
      <c r="L507" s="61"/>
      <c r="M507" s="37">
        <f t="shared" si="63"/>
        <v>0</v>
      </c>
      <c r="N507" s="37">
        <f t="shared" si="64"/>
        <v>0</v>
      </c>
      <c r="O507" s="30">
        <f t="shared" si="69"/>
        <v>0</v>
      </c>
      <c r="P507" s="28"/>
      <c r="Q507" s="37">
        <f t="shared" si="65"/>
        <v>0</v>
      </c>
      <c r="R507" s="37">
        <f t="shared" si="66"/>
        <v>0</v>
      </c>
      <c r="S507" s="37">
        <f t="shared" si="70"/>
        <v>0</v>
      </c>
      <c r="T507" s="37"/>
      <c r="U507" s="37">
        <f t="shared" si="67"/>
        <v>0</v>
      </c>
      <c r="V507" s="37">
        <f t="shared" si="68"/>
        <v>0</v>
      </c>
      <c r="W507" s="30">
        <f t="shared" si="71"/>
        <v>0</v>
      </c>
    </row>
    <row r="508" spans="2:23">
      <c r="B508" s="84" t="s">
        <v>905</v>
      </c>
      <c r="C508" s="78" t="s">
        <v>906</v>
      </c>
      <c r="D508" s="79">
        <v>7</v>
      </c>
      <c r="E508" s="80">
        <v>21890.043321120276</v>
      </c>
      <c r="F508" s="11">
        <v>1901.9848937277989</v>
      </c>
      <c r="G508" s="11">
        <v>2023.3881848168073</v>
      </c>
      <c r="H508" s="12"/>
      <c r="I508" s="80">
        <v>21863.44703477353</v>
      </c>
      <c r="J508" s="31">
        <v>407.63687516861933</v>
      </c>
      <c r="K508" s="81">
        <v>21455.810159604909</v>
      </c>
      <c r="L508" s="61"/>
      <c r="M508" s="37">
        <f t="shared" si="63"/>
        <v>241.65213246479121</v>
      </c>
      <c r="N508" s="37">
        <f t="shared" si="64"/>
        <v>821.39703383551887</v>
      </c>
      <c r="O508" s="30">
        <f t="shared" si="69"/>
        <v>20392.760993304601</v>
      </c>
      <c r="P508" s="28"/>
      <c r="Q508" s="37">
        <f t="shared" si="65"/>
        <v>9.0380682104298451</v>
      </c>
      <c r="R508" s="37">
        <f t="shared" si="66"/>
        <v>848.33074717273178</v>
      </c>
      <c r="S508" s="37">
        <f t="shared" si="70"/>
        <v>19535.39217792144</v>
      </c>
      <c r="T508" s="37"/>
      <c r="U508" s="37">
        <f t="shared" si="67"/>
        <v>-18.75979627601345</v>
      </c>
      <c r="V508" s="37">
        <f t="shared" si="68"/>
        <v>895.90069561232417</v>
      </c>
      <c r="W508" s="30">
        <f t="shared" si="71"/>
        <v>18639.491482309117</v>
      </c>
    </row>
    <row r="509" spans="2:23" s="99" customFormat="1">
      <c r="B509" s="87"/>
      <c r="C509" s="88" t="s">
        <v>907</v>
      </c>
      <c r="D509" s="89">
        <v>8</v>
      </c>
      <c r="E509" s="90">
        <v>21890.043321120276</v>
      </c>
      <c r="F509" s="91">
        <v>1901.9848937277989</v>
      </c>
      <c r="G509" s="91">
        <v>2023.3881848168073</v>
      </c>
      <c r="H509" s="92"/>
      <c r="I509" s="90">
        <v>21863.44703477353</v>
      </c>
      <c r="J509" s="93">
        <v>407.63687516861933</v>
      </c>
      <c r="K509" s="94">
        <v>21455.810159604909</v>
      </c>
      <c r="L509" s="95"/>
      <c r="M509" s="96">
        <f t="shared" si="63"/>
        <v>241.65213246479121</v>
      </c>
      <c r="N509" s="96">
        <f t="shared" si="64"/>
        <v>821.39703383551887</v>
      </c>
      <c r="O509" s="97">
        <f t="shared" si="69"/>
        <v>20392.760993304601</v>
      </c>
      <c r="P509" s="98">
        <v>20392.759999999998</v>
      </c>
      <c r="Q509" s="96">
        <f t="shared" si="65"/>
        <v>4.4023243105811853E-7</v>
      </c>
      <c r="R509" s="96">
        <f t="shared" si="66"/>
        <v>4.1321076415226583E-5</v>
      </c>
      <c r="S509" s="37">
        <f t="shared" si="70"/>
        <v>9.5154329331523083E-4</v>
      </c>
      <c r="T509" s="37"/>
      <c r="U509" s="37">
        <f t="shared" si="67"/>
        <v>-9.1376503567587739E-7</v>
      </c>
      <c r="V509" s="96">
        <f t="shared" si="68"/>
        <v>4.3638146120753306E-5</v>
      </c>
      <c r="W509" s="30">
        <f t="shared" si="71"/>
        <v>9.079051471944775E-4</v>
      </c>
    </row>
    <row r="510" spans="2:23">
      <c r="B510" s="33"/>
      <c r="C510" s="78" t="s">
        <v>908</v>
      </c>
      <c r="D510" s="79">
        <v>21</v>
      </c>
      <c r="E510" s="80">
        <v>21890.043321120276</v>
      </c>
      <c r="F510" s="11">
        <v>1901.9848937277989</v>
      </c>
      <c r="G510" s="11">
        <v>2023.3881848168073</v>
      </c>
      <c r="H510" s="12"/>
      <c r="I510" s="80">
        <v>21863.44703477353</v>
      </c>
      <c r="J510" s="31">
        <v>407.63687516861933</v>
      </c>
      <c r="K510" s="81">
        <v>21455.810159604909</v>
      </c>
      <c r="L510" s="61"/>
      <c r="M510" s="37">
        <f t="shared" si="63"/>
        <v>241.65213246479121</v>
      </c>
      <c r="N510" s="37">
        <f t="shared" si="64"/>
        <v>821.39703383551887</v>
      </c>
      <c r="O510" s="30">
        <f t="shared" si="69"/>
        <v>20392.760993304601</v>
      </c>
      <c r="P510" s="28"/>
      <c r="Q510" s="37">
        <f t="shared" si="65"/>
        <v>9.0380682104298451</v>
      </c>
      <c r="R510" s="37">
        <f t="shared" si="66"/>
        <v>848.33074717273178</v>
      </c>
      <c r="S510" s="37">
        <f t="shared" si="70"/>
        <v>19535.39217792144</v>
      </c>
      <c r="T510" s="37"/>
      <c r="U510" s="37">
        <f t="shared" si="67"/>
        <v>-18.75979627601345</v>
      </c>
      <c r="V510" s="37">
        <f t="shared" si="68"/>
        <v>895.90069561232417</v>
      </c>
      <c r="W510" s="30">
        <f t="shared" si="71"/>
        <v>18639.491482309117</v>
      </c>
    </row>
    <row r="511" spans="2:23">
      <c r="B511" s="33"/>
      <c r="C511" s="78" t="s">
        <v>909</v>
      </c>
      <c r="D511" s="79">
        <v>22</v>
      </c>
      <c r="E511" s="80">
        <v>21890.043321120276</v>
      </c>
      <c r="F511" s="11">
        <v>1901.9848937277989</v>
      </c>
      <c r="G511" s="11">
        <v>2023.3881848168073</v>
      </c>
      <c r="H511" s="12"/>
      <c r="I511" s="80">
        <v>21863.44703477353</v>
      </c>
      <c r="J511" s="31">
        <v>407.63687516861933</v>
      </c>
      <c r="K511" s="81">
        <v>21455.810159604909</v>
      </c>
      <c r="L511" s="61"/>
      <c r="M511" s="37">
        <f t="shared" si="63"/>
        <v>241.65213246479121</v>
      </c>
      <c r="N511" s="37">
        <f t="shared" si="64"/>
        <v>821.39703383551887</v>
      </c>
      <c r="O511" s="30">
        <f t="shared" si="69"/>
        <v>20392.760993304601</v>
      </c>
      <c r="P511" s="28"/>
      <c r="Q511" s="37">
        <f t="shared" si="65"/>
        <v>9.0380682104298451</v>
      </c>
      <c r="R511" s="37">
        <f t="shared" si="66"/>
        <v>848.33074717273178</v>
      </c>
      <c r="S511" s="37">
        <f t="shared" si="70"/>
        <v>19535.39217792144</v>
      </c>
      <c r="T511" s="37"/>
      <c r="U511" s="37">
        <f t="shared" si="67"/>
        <v>-18.75979627601345</v>
      </c>
      <c r="V511" s="37">
        <f t="shared" si="68"/>
        <v>895.90069561232417</v>
      </c>
      <c r="W511" s="30">
        <f t="shared" si="71"/>
        <v>18639.491482309117</v>
      </c>
    </row>
    <row r="512" spans="2:23">
      <c r="B512" s="33"/>
      <c r="C512" s="78" t="s">
        <v>910</v>
      </c>
      <c r="D512" s="79">
        <v>29</v>
      </c>
      <c r="E512" s="80">
        <v>21890.043321120276</v>
      </c>
      <c r="F512" s="11">
        <v>1901.9848937277989</v>
      </c>
      <c r="G512" s="11">
        <v>2023.3881848168073</v>
      </c>
      <c r="H512" s="12"/>
      <c r="I512" s="80">
        <v>21863.44703477353</v>
      </c>
      <c r="J512" s="31">
        <v>407.63687516861933</v>
      </c>
      <c r="K512" s="81">
        <v>21455.810159604909</v>
      </c>
      <c r="L512" s="61"/>
      <c r="M512" s="37">
        <f t="shared" si="63"/>
        <v>241.65213246479121</v>
      </c>
      <c r="N512" s="37">
        <f t="shared" si="64"/>
        <v>821.39703383551887</v>
      </c>
      <c r="O512" s="30">
        <f t="shared" si="69"/>
        <v>20392.760993304601</v>
      </c>
      <c r="P512" s="28"/>
      <c r="Q512" s="37">
        <f t="shared" si="65"/>
        <v>9.0380682104298451</v>
      </c>
      <c r="R512" s="37">
        <f t="shared" si="66"/>
        <v>848.33074717273178</v>
      </c>
      <c r="S512" s="37">
        <f t="shared" si="70"/>
        <v>19535.39217792144</v>
      </c>
      <c r="T512" s="37"/>
      <c r="U512" s="37">
        <f t="shared" si="67"/>
        <v>-18.75979627601345</v>
      </c>
      <c r="V512" s="37">
        <f t="shared" si="68"/>
        <v>895.90069561232417</v>
      </c>
      <c r="W512" s="30">
        <f t="shared" si="71"/>
        <v>18639.491482309117</v>
      </c>
    </row>
    <row r="513" spans="2:23">
      <c r="B513" s="33"/>
      <c r="C513" s="78" t="s">
        <v>911</v>
      </c>
      <c r="D513" s="83">
        <v>30</v>
      </c>
      <c r="E513" s="80">
        <v>0</v>
      </c>
      <c r="F513" s="11">
        <v>0</v>
      </c>
      <c r="G513" s="11">
        <v>0</v>
      </c>
      <c r="H513" s="12"/>
      <c r="I513" s="80">
        <v>0</v>
      </c>
      <c r="J513" s="31">
        <v>0</v>
      </c>
      <c r="K513" s="81">
        <v>0</v>
      </c>
      <c r="L513" s="61"/>
      <c r="M513" s="37">
        <f t="shared" si="63"/>
        <v>0</v>
      </c>
      <c r="N513" s="37">
        <f t="shared" si="64"/>
        <v>0</v>
      </c>
      <c r="O513" s="30">
        <f t="shared" si="69"/>
        <v>0</v>
      </c>
      <c r="P513" s="28"/>
      <c r="Q513" s="37">
        <f t="shared" si="65"/>
        <v>0</v>
      </c>
      <c r="R513" s="37">
        <f t="shared" si="66"/>
        <v>0</v>
      </c>
      <c r="S513" s="37">
        <f t="shared" si="70"/>
        <v>0</v>
      </c>
      <c r="T513" s="37"/>
      <c r="U513" s="37">
        <f t="shared" si="67"/>
        <v>0</v>
      </c>
      <c r="V513" s="37">
        <f t="shared" si="68"/>
        <v>0</v>
      </c>
      <c r="W513" s="30">
        <f t="shared" si="71"/>
        <v>0</v>
      </c>
    </row>
    <row r="514" spans="2:23">
      <c r="B514" s="33"/>
      <c r="C514" s="78" t="s">
        <v>912</v>
      </c>
      <c r="D514" s="79">
        <v>31</v>
      </c>
      <c r="E514" s="80">
        <v>21890.043321120276</v>
      </c>
      <c r="F514" s="11">
        <v>1901.9848937277989</v>
      </c>
      <c r="G514" s="11">
        <v>2023.3881848168073</v>
      </c>
      <c r="H514" s="12"/>
      <c r="I514" s="80">
        <v>21863.44703477353</v>
      </c>
      <c r="J514" s="31">
        <v>407.63687516861933</v>
      </c>
      <c r="K514" s="81">
        <v>21455.810159604909</v>
      </c>
      <c r="L514" s="61"/>
      <c r="M514" s="37">
        <f t="shared" si="63"/>
        <v>241.65213246479121</v>
      </c>
      <c r="N514" s="37">
        <f t="shared" si="64"/>
        <v>821.39703383551887</v>
      </c>
      <c r="O514" s="30">
        <f t="shared" si="69"/>
        <v>20392.760993304601</v>
      </c>
      <c r="P514" s="28"/>
      <c r="Q514" s="37">
        <f t="shared" si="65"/>
        <v>9.0380682104298451</v>
      </c>
      <c r="R514" s="37">
        <f t="shared" si="66"/>
        <v>848.33074717273178</v>
      </c>
      <c r="S514" s="37">
        <f t="shared" si="70"/>
        <v>19535.39217792144</v>
      </c>
      <c r="T514" s="37"/>
      <c r="U514" s="37">
        <f t="shared" si="67"/>
        <v>-18.75979627601345</v>
      </c>
      <c r="V514" s="37">
        <f t="shared" si="68"/>
        <v>895.90069561232417</v>
      </c>
      <c r="W514" s="30">
        <f t="shared" si="71"/>
        <v>18639.491482309117</v>
      </c>
    </row>
    <row r="515" spans="2:23">
      <c r="B515" s="33"/>
      <c r="C515" s="78" t="s">
        <v>913</v>
      </c>
      <c r="D515" s="79">
        <v>34</v>
      </c>
      <c r="E515" s="80">
        <v>21890.043321120276</v>
      </c>
      <c r="F515" s="11">
        <v>1901.9848937277989</v>
      </c>
      <c r="G515" s="11">
        <v>2023.3881848168073</v>
      </c>
      <c r="H515" s="12"/>
      <c r="I515" s="80">
        <v>21863.44703477353</v>
      </c>
      <c r="J515" s="31">
        <v>407.63687516861933</v>
      </c>
      <c r="K515" s="81">
        <v>21455.810159604909</v>
      </c>
      <c r="L515" s="61"/>
      <c r="M515" s="37">
        <f t="shared" si="63"/>
        <v>241.65213246479121</v>
      </c>
      <c r="N515" s="37">
        <f t="shared" si="64"/>
        <v>821.39703383551887</v>
      </c>
      <c r="O515" s="30">
        <f t="shared" si="69"/>
        <v>20392.760993304601</v>
      </c>
      <c r="P515" s="28"/>
      <c r="Q515" s="37">
        <f t="shared" si="65"/>
        <v>9.0380682104298451</v>
      </c>
      <c r="R515" s="37">
        <f t="shared" si="66"/>
        <v>848.33074717273178</v>
      </c>
      <c r="S515" s="37">
        <f t="shared" si="70"/>
        <v>19535.39217792144</v>
      </c>
      <c r="T515" s="37"/>
      <c r="U515" s="37">
        <f t="shared" si="67"/>
        <v>-18.75979627601345</v>
      </c>
      <c r="V515" s="37">
        <f t="shared" si="68"/>
        <v>895.90069561232417</v>
      </c>
      <c r="W515" s="30">
        <f t="shared" si="71"/>
        <v>18639.491482309117</v>
      </c>
    </row>
    <row r="516" spans="2:23">
      <c r="B516" s="33"/>
      <c r="C516" s="78" t="s">
        <v>914</v>
      </c>
      <c r="D516" s="79">
        <v>35</v>
      </c>
      <c r="E516" s="80">
        <v>21890.043321120276</v>
      </c>
      <c r="F516" s="11">
        <v>1901.9848937277989</v>
      </c>
      <c r="G516" s="11">
        <v>2023.3881848168073</v>
      </c>
      <c r="H516" s="12"/>
      <c r="I516" s="80">
        <v>21863.44703477353</v>
      </c>
      <c r="J516" s="31">
        <v>407.63687516861933</v>
      </c>
      <c r="K516" s="81">
        <v>21455.810159604909</v>
      </c>
      <c r="L516" s="61"/>
      <c r="M516" s="37">
        <f t="shared" si="63"/>
        <v>241.65213246479121</v>
      </c>
      <c r="N516" s="37">
        <f t="shared" si="64"/>
        <v>821.39703383551887</v>
      </c>
      <c r="O516" s="30">
        <f t="shared" si="69"/>
        <v>20392.760993304601</v>
      </c>
      <c r="P516" s="28"/>
      <c r="Q516" s="37">
        <f t="shared" si="65"/>
        <v>9.0380682104298451</v>
      </c>
      <c r="R516" s="37">
        <f t="shared" si="66"/>
        <v>848.33074717273178</v>
      </c>
      <c r="S516" s="37">
        <f t="shared" si="70"/>
        <v>19535.39217792144</v>
      </c>
      <c r="T516" s="37"/>
      <c r="U516" s="37">
        <f t="shared" si="67"/>
        <v>-18.75979627601345</v>
      </c>
      <c r="V516" s="37">
        <f t="shared" si="68"/>
        <v>895.90069561232417</v>
      </c>
      <c r="W516" s="30">
        <f t="shared" si="71"/>
        <v>18639.491482309117</v>
      </c>
    </row>
    <row r="517" spans="2:23">
      <c r="B517" s="84" t="s">
        <v>915</v>
      </c>
      <c r="C517" s="101" t="s">
        <v>916</v>
      </c>
      <c r="D517" s="79">
        <v>1</v>
      </c>
      <c r="E517" s="80">
        <v>17785.66019841022</v>
      </c>
      <c r="F517" s="11">
        <v>1545.3585975789795</v>
      </c>
      <c r="G517" s="11">
        <v>1643.9985080627441</v>
      </c>
      <c r="H517" s="12"/>
      <c r="I517" s="80">
        <v>17764.050715753488</v>
      </c>
      <c r="J517" s="31">
        <v>331.2049610745031</v>
      </c>
      <c r="K517" s="81">
        <v>17432.845754678987</v>
      </c>
      <c r="L517" s="61"/>
      <c r="M517" s="37">
        <f t="shared" si="63"/>
        <v>196.3423576276428</v>
      </c>
      <c r="N517" s="37">
        <f t="shared" si="64"/>
        <v>667.38508999135888</v>
      </c>
      <c r="O517" s="30">
        <f t="shared" si="69"/>
        <v>16569.118307059984</v>
      </c>
      <c r="P517" s="28"/>
      <c r="Q517" s="37">
        <f t="shared" si="65"/>
        <v>7.3434304209742471</v>
      </c>
      <c r="R517" s="37">
        <f t="shared" si="66"/>
        <v>689.26873207784433</v>
      </c>
      <c r="S517" s="37">
        <f t="shared" si="70"/>
        <v>15872.506144561166</v>
      </c>
      <c r="T517" s="37"/>
      <c r="U517" s="37">
        <f t="shared" si="67"/>
        <v>-15.242334474260923</v>
      </c>
      <c r="V517" s="37">
        <f t="shared" si="68"/>
        <v>727.91931518501315</v>
      </c>
      <c r="W517" s="30">
        <f t="shared" si="71"/>
        <v>15144.586829376152</v>
      </c>
    </row>
    <row r="518" spans="2:23" s="99" customFormat="1">
      <c r="B518" s="87"/>
      <c r="C518" s="102" t="s">
        <v>917</v>
      </c>
      <c r="D518" s="89">
        <v>2</v>
      </c>
      <c r="E518" s="90">
        <v>17785.66019841022</v>
      </c>
      <c r="F518" s="91">
        <v>1545.3585975789795</v>
      </c>
      <c r="G518" s="91">
        <v>1643.9985080627441</v>
      </c>
      <c r="H518" s="92"/>
      <c r="I518" s="90">
        <v>17764.050715753488</v>
      </c>
      <c r="J518" s="93">
        <v>331.2049610745031</v>
      </c>
      <c r="K518" s="94">
        <v>17432.845754678987</v>
      </c>
      <c r="L518" s="95"/>
      <c r="M518" s="96">
        <f t="shared" si="63"/>
        <v>196.3423576276428</v>
      </c>
      <c r="N518" s="96">
        <f t="shared" si="64"/>
        <v>667.38508999135888</v>
      </c>
      <c r="O518" s="97">
        <f t="shared" si="69"/>
        <v>16569.118307059984</v>
      </c>
      <c r="P518" s="98">
        <v>16569.12</v>
      </c>
      <c r="Q518" s="96">
        <f t="shared" si="65"/>
        <v>-7.5031072741377315E-7</v>
      </c>
      <c r="R518" s="96">
        <f t="shared" si="66"/>
        <v>-7.0425631360484039E-5</v>
      </c>
      <c r="S518" s="37">
        <f t="shared" si="70"/>
        <v>-1.621764073257914E-3</v>
      </c>
      <c r="T518" s="37"/>
      <c r="U518" s="37">
        <f t="shared" si="67"/>
        <v>1.5573766497741905E-6</v>
      </c>
      <c r="V518" s="96">
        <f t="shared" si="68"/>
        <v>-7.4374732184436415E-5</v>
      </c>
      <c r="W518" s="30">
        <f t="shared" si="71"/>
        <v>-1.5473893410734775E-3</v>
      </c>
    </row>
    <row r="519" spans="2:23">
      <c r="B519" s="33"/>
      <c r="C519" s="101" t="s">
        <v>918</v>
      </c>
      <c r="D519" s="79">
        <v>3</v>
      </c>
      <c r="E519" s="80">
        <v>17785.66019841022</v>
      </c>
      <c r="F519" s="11">
        <v>1545.3585975789795</v>
      </c>
      <c r="G519" s="11">
        <v>1643.9985080627441</v>
      </c>
      <c r="H519" s="12"/>
      <c r="I519" s="80">
        <v>17764.050715753488</v>
      </c>
      <c r="J519" s="31">
        <v>331.2049610745031</v>
      </c>
      <c r="K519" s="81">
        <v>17432.845754678987</v>
      </c>
      <c r="L519" s="61"/>
      <c r="M519" s="37">
        <f t="shared" si="63"/>
        <v>196.3423576276428</v>
      </c>
      <c r="N519" s="37">
        <f t="shared" si="64"/>
        <v>667.38508999135888</v>
      </c>
      <c r="O519" s="30">
        <f t="shared" si="69"/>
        <v>16569.118307059984</v>
      </c>
      <c r="P519" s="28"/>
      <c r="Q519" s="37">
        <f t="shared" si="65"/>
        <v>7.3434304209742471</v>
      </c>
      <c r="R519" s="37">
        <f t="shared" si="66"/>
        <v>689.26873207784433</v>
      </c>
      <c r="S519" s="37">
        <f t="shared" si="70"/>
        <v>15872.506144561166</v>
      </c>
      <c r="T519" s="37"/>
      <c r="U519" s="37">
        <f t="shared" si="67"/>
        <v>-15.242334474260923</v>
      </c>
      <c r="V519" s="37">
        <f t="shared" si="68"/>
        <v>727.91931518501315</v>
      </c>
      <c r="W519" s="30">
        <f t="shared" si="71"/>
        <v>15144.586829376152</v>
      </c>
    </row>
    <row r="520" spans="2:23">
      <c r="B520" s="33"/>
      <c r="C520" s="101" t="s">
        <v>919</v>
      </c>
      <c r="D520" s="79">
        <v>4</v>
      </c>
      <c r="E520" s="80">
        <v>17785.66019841022</v>
      </c>
      <c r="F520" s="11">
        <v>1545.3585975789795</v>
      </c>
      <c r="G520" s="11">
        <v>1643.9985080627441</v>
      </c>
      <c r="H520" s="12"/>
      <c r="I520" s="80">
        <v>17764.050715753488</v>
      </c>
      <c r="J520" s="31">
        <v>331.2049610745031</v>
      </c>
      <c r="K520" s="81">
        <v>17432.845754678987</v>
      </c>
      <c r="L520" s="61"/>
      <c r="M520" s="37">
        <f t="shared" ref="M520:M583" si="72">(K520-L520)/(K$1018-L$1018)*M$1018</f>
        <v>196.3423576276428</v>
      </c>
      <c r="N520" s="37">
        <f t="shared" ref="N520:N583" si="73">M520/M$1018*N$1018</f>
        <v>667.38508999135888</v>
      </c>
      <c r="O520" s="30">
        <f t="shared" si="69"/>
        <v>16569.118307059984</v>
      </c>
      <c r="P520" s="28"/>
      <c r="Q520" s="37">
        <f t="shared" ref="Q520:Q583" si="74">(O520-P520)/(O$1018-P$1018)*Q$1018</f>
        <v>7.3434304209742471</v>
      </c>
      <c r="R520" s="37">
        <f t="shared" ref="R520:R583" si="75">Q520/Q$1018*R$1018</f>
        <v>689.26873207784433</v>
      </c>
      <c r="S520" s="37">
        <f t="shared" si="70"/>
        <v>15872.506144561166</v>
      </c>
      <c r="T520" s="37"/>
      <c r="U520" s="37">
        <f t="shared" ref="U520:U583" si="76">(S520-T520)/(S$1018-T$1018)*U$1018</f>
        <v>-15.242334474260923</v>
      </c>
      <c r="V520" s="37">
        <f t="shared" ref="V520:V583" si="77">R520/R$1018*V$1018</f>
        <v>727.91931518501315</v>
      </c>
      <c r="W520" s="30">
        <f t="shared" si="71"/>
        <v>15144.586829376152</v>
      </c>
    </row>
    <row r="521" spans="2:23">
      <c r="B521" s="33"/>
      <c r="C521" s="101" t="s">
        <v>920</v>
      </c>
      <c r="D521" s="79">
        <v>5</v>
      </c>
      <c r="E521" s="80">
        <v>17785.66019841022</v>
      </c>
      <c r="F521" s="11">
        <v>1545.3585975789795</v>
      </c>
      <c r="G521" s="11">
        <v>1643.9985080627441</v>
      </c>
      <c r="H521" s="12"/>
      <c r="I521" s="80">
        <v>17764.050715753488</v>
      </c>
      <c r="J521" s="31">
        <v>331.2049610745031</v>
      </c>
      <c r="K521" s="81">
        <v>17432.845754678987</v>
      </c>
      <c r="L521" s="61"/>
      <c r="M521" s="37">
        <f t="shared" si="72"/>
        <v>196.3423576276428</v>
      </c>
      <c r="N521" s="37">
        <f t="shared" si="73"/>
        <v>667.38508999135888</v>
      </c>
      <c r="O521" s="30">
        <f t="shared" ref="O521:O584" si="78">K521-L521-M521-N521</f>
        <v>16569.118307059984</v>
      </c>
      <c r="P521" s="28"/>
      <c r="Q521" s="37">
        <f t="shared" si="74"/>
        <v>7.3434304209742471</v>
      </c>
      <c r="R521" s="37">
        <f t="shared" si="75"/>
        <v>689.26873207784433</v>
      </c>
      <c r="S521" s="37">
        <f t="shared" ref="S521:S584" si="79">O521-P521-Q521-R521</f>
        <v>15872.506144561166</v>
      </c>
      <c r="T521" s="37"/>
      <c r="U521" s="37">
        <f t="shared" si="76"/>
        <v>-15.242334474260923</v>
      </c>
      <c r="V521" s="37">
        <f t="shared" si="77"/>
        <v>727.91931518501315</v>
      </c>
      <c r="W521" s="30">
        <f t="shared" ref="W521:W584" si="80">O521-P521-Q521-R521-V521</f>
        <v>15144.586829376152</v>
      </c>
    </row>
    <row r="522" spans="2:23">
      <c r="B522" s="33"/>
      <c r="C522" s="101" t="s">
        <v>921</v>
      </c>
      <c r="D522" s="79">
        <v>6</v>
      </c>
      <c r="E522" s="80">
        <v>17785.66019841022</v>
      </c>
      <c r="F522" s="11">
        <v>1545.3585975789795</v>
      </c>
      <c r="G522" s="11">
        <v>1643.9985080627441</v>
      </c>
      <c r="H522" s="12"/>
      <c r="I522" s="80">
        <v>17764.050715753488</v>
      </c>
      <c r="J522" s="31">
        <v>331.2049610745031</v>
      </c>
      <c r="K522" s="81">
        <v>17432.845754678987</v>
      </c>
      <c r="L522" s="61"/>
      <c r="M522" s="37">
        <f t="shared" si="72"/>
        <v>196.3423576276428</v>
      </c>
      <c r="N522" s="37">
        <f t="shared" si="73"/>
        <v>667.38508999135888</v>
      </c>
      <c r="O522" s="30">
        <f t="shared" si="78"/>
        <v>16569.118307059984</v>
      </c>
      <c r="P522" s="28"/>
      <c r="Q522" s="37">
        <f t="shared" si="74"/>
        <v>7.3434304209742471</v>
      </c>
      <c r="R522" s="37">
        <f t="shared" si="75"/>
        <v>689.26873207784433</v>
      </c>
      <c r="S522" s="37">
        <f t="shared" si="79"/>
        <v>15872.506144561166</v>
      </c>
      <c r="T522" s="37"/>
      <c r="U522" s="37">
        <f t="shared" si="76"/>
        <v>-15.242334474260923</v>
      </c>
      <c r="V522" s="37">
        <f t="shared" si="77"/>
        <v>727.91931518501315</v>
      </c>
      <c r="W522" s="30">
        <f t="shared" si="80"/>
        <v>15144.586829376152</v>
      </c>
    </row>
    <row r="523" spans="2:23">
      <c r="B523" s="33"/>
      <c r="C523" s="101" t="s">
        <v>922</v>
      </c>
      <c r="D523" s="79">
        <v>9</v>
      </c>
      <c r="E523" s="80">
        <v>17785.66019841022</v>
      </c>
      <c r="F523" s="11">
        <v>1545.3585975789795</v>
      </c>
      <c r="G523" s="11">
        <v>1643.9985080627441</v>
      </c>
      <c r="H523" s="12"/>
      <c r="I523" s="80">
        <v>17764.050715753488</v>
      </c>
      <c r="J523" s="31">
        <v>331.2049610745031</v>
      </c>
      <c r="K523" s="81">
        <v>17432.845754678987</v>
      </c>
      <c r="L523" s="61"/>
      <c r="M523" s="37">
        <f t="shared" si="72"/>
        <v>196.3423576276428</v>
      </c>
      <c r="N523" s="37">
        <f t="shared" si="73"/>
        <v>667.38508999135888</v>
      </c>
      <c r="O523" s="30">
        <f t="shared" si="78"/>
        <v>16569.118307059984</v>
      </c>
      <c r="P523" s="28"/>
      <c r="Q523" s="37">
        <f t="shared" si="74"/>
        <v>7.3434304209742471</v>
      </c>
      <c r="R523" s="37">
        <f t="shared" si="75"/>
        <v>689.26873207784433</v>
      </c>
      <c r="S523" s="37">
        <f t="shared" si="79"/>
        <v>15872.506144561166</v>
      </c>
      <c r="T523" s="37"/>
      <c r="U523" s="37">
        <f t="shared" si="76"/>
        <v>-15.242334474260923</v>
      </c>
      <c r="V523" s="37">
        <f t="shared" si="77"/>
        <v>727.91931518501315</v>
      </c>
      <c r="W523" s="30">
        <f t="shared" si="80"/>
        <v>15144.586829376152</v>
      </c>
    </row>
    <row r="524" spans="2:23">
      <c r="B524" s="33"/>
      <c r="C524" s="101" t="s">
        <v>923</v>
      </c>
      <c r="D524" s="79">
        <v>10</v>
      </c>
      <c r="E524" s="80">
        <v>17785.66019841022</v>
      </c>
      <c r="F524" s="11">
        <v>1545.3585975789795</v>
      </c>
      <c r="G524" s="11">
        <v>1643.9985080627441</v>
      </c>
      <c r="H524" s="12"/>
      <c r="I524" s="80">
        <v>17764.050715753488</v>
      </c>
      <c r="J524" s="31">
        <v>331.2049610745031</v>
      </c>
      <c r="K524" s="81">
        <v>17432.845754678987</v>
      </c>
      <c r="L524" s="61"/>
      <c r="M524" s="37">
        <f t="shared" si="72"/>
        <v>196.3423576276428</v>
      </c>
      <c r="N524" s="37">
        <f t="shared" si="73"/>
        <v>667.38508999135888</v>
      </c>
      <c r="O524" s="30">
        <f t="shared" si="78"/>
        <v>16569.118307059984</v>
      </c>
      <c r="P524" s="28"/>
      <c r="Q524" s="37">
        <f t="shared" si="74"/>
        <v>7.3434304209742471</v>
      </c>
      <c r="R524" s="37">
        <f t="shared" si="75"/>
        <v>689.26873207784433</v>
      </c>
      <c r="S524" s="37">
        <f t="shared" si="79"/>
        <v>15872.506144561166</v>
      </c>
      <c r="T524" s="37"/>
      <c r="U524" s="37">
        <f t="shared" si="76"/>
        <v>-15.242334474260923</v>
      </c>
      <c r="V524" s="37">
        <f t="shared" si="77"/>
        <v>727.91931518501315</v>
      </c>
      <c r="W524" s="30">
        <f t="shared" si="80"/>
        <v>15144.586829376152</v>
      </c>
    </row>
    <row r="525" spans="2:23">
      <c r="B525" s="33"/>
      <c r="C525" s="101" t="s">
        <v>924</v>
      </c>
      <c r="D525" s="79">
        <v>13</v>
      </c>
      <c r="E525" s="80">
        <v>17785.66019841022</v>
      </c>
      <c r="F525" s="11">
        <v>1545.3585975789795</v>
      </c>
      <c r="G525" s="11">
        <v>1643.9985080627441</v>
      </c>
      <c r="H525" s="12"/>
      <c r="I525" s="80">
        <v>17764.050715753488</v>
      </c>
      <c r="J525" s="31">
        <v>331.2049610745031</v>
      </c>
      <c r="K525" s="81">
        <v>17432.845754678987</v>
      </c>
      <c r="L525" s="61"/>
      <c r="M525" s="37">
        <f t="shared" si="72"/>
        <v>196.3423576276428</v>
      </c>
      <c r="N525" s="37">
        <f t="shared" si="73"/>
        <v>667.38508999135888</v>
      </c>
      <c r="O525" s="30">
        <f t="shared" si="78"/>
        <v>16569.118307059984</v>
      </c>
      <c r="P525" s="28"/>
      <c r="Q525" s="37">
        <f t="shared" si="74"/>
        <v>7.3434304209742471</v>
      </c>
      <c r="R525" s="37">
        <f t="shared" si="75"/>
        <v>689.26873207784433</v>
      </c>
      <c r="S525" s="37">
        <f t="shared" si="79"/>
        <v>15872.506144561166</v>
      </c>
      <c r="T525" s="37"/>
      <c r="U525" s="37">
        <f t="shared" si="76"/>
        <v>-15.242334474260923</v>
      </c>
      <c r="V525" s="37">
        <f t="shared" si="77"/>
        <v>727.91931518501315</v>
      </c>
      <c r="W525" s="30">
        <f t="shared" si="80"/>
        <v>15144.586829376152</v>
      </c>
    </row>
    <row r="526" spans="2:23">
      <c r="B526" s="33"/>
      <c r="C526" s="101" t="s">
        <v>925</v>
      </c>
      <c r="D526" s="79">
        <v>14</v>
      </c>
      <c r="E526" s="80">
        <v>17785.66019841022</v>
      </c>
      <c r="F526" s="11">
        <v>1545.3585975789795</v>
      </c>
      <c r="G526" s="11">
        <v>1643.9985080627441</v>
      </c>
      <c r="H526" s="12"/>
      <c r="I526" s="80">
        <v>17764.050715753488</v>
      </c>
      <c r="J526" s="31">
        <v>331.2049610745031</v>
      </c>
      <c r="K526" s="81">
        <v>17432.845754678987</v>
      </c>
      <c r="L526" s="61"/>
      <c r="M526" s="37">
        <f t="shared" si="72"/>
        <v>196.3423576276428</v>
      </c>
      <c r="N526" s="37">
        <f t="shared" si="73"/>
        <v>667.38508999135888</v>
      </c>
      <c r="O526" s="30">
        <f t="shared" si="78"/>
        <v>16569.118307059984</v>
      </c>
      <c r="P526" s="28"/>
      <c r="Q526" s="37">
        <f t="shared" si="74"/>
        <v>7.3434304209742471</v>
      </c>
      <c r="R526" s="37">
        <f t="shared" si="75"/>
        <v>689.26873207784433</v>
      </c>
      <c r="S526" s="37">
        <f t="shared" si="79"/>
        <v>15872.506144561166</v>
      </c>
      <c r="T526" s="37"/>
      <c r="U526" s="37">
        <f t="shared" si="76"/>
        <v>-15.242334474260923</v>
      </c>
      <c r="V526" s="37">
        <f t="shared" si="77"/>
        <v>727.91931518501315</v>
      </c>
      <c r="W526" s="30">
        <f t="shared" si="80"/>
        <v>15144.586829376152</v>
      </c>
    </row>
    <row r="527" spans="2:23">
      <c r="B527" s="33"/>
      <c r="C527" s="101" t="s">
        <v>926</v>
      </c>
      <c r="D527" s="79">
        <v>15</v>
      </c>
      <c r="E527" s="80">
        <v>17785.66019841022</v>
      </c>
      <c r="F527" s="11">
        <v>1545.3585975789795</v>
      </c>
      <c r="G527" s="11">
        <v>1643.9985080627441</v>
      </c>
      <c r="H527" s="12"/>
      <c r="I527" s="80">
        <v>17764.050715753488</v>
      </c>
      <c r="J527" s="31">
        <v>331.2049610745031</v>
      </c>
      <c r="K527" s="81">
        <v>17432.845754678987</v>
      </c>
      <c r="L527" s="61"/>
      <c r="M527" s="37">
        <f t="shared" si="72"/>
        <v>196.3423576276428</v>
      </c>
      <c r="N527" s="37">
        <f t="shared" si="73"/>
        <v>667.38508999135888</v>
      </c>
      <c r="O527" s="30">
        <f t="shared" si="78"/>
        <v>16569.118307059984</v>
      </c>
      <c r="P527" s="28"/>
      <c r="Q527" s="37">
        <f t="shared" si="74"/>
        <v>7.3434304209742471</v>
      </c>
      <c r="R527" s="37">
        <f t="shared" si="75"/>
        <v>689.26873207784433</v>
      </c>
      <c r="S527" s="37">
        <f t="shared" si="79"/>
        <v>15872.506144561166</v>
      </c>
      <c r="T527" s="37"/>
      <c r="U527" s="37">
        <f t="shared" si="76"/>
        <v>-15.242334474260923</v>
      </c>
      <c r="V527" s="37">
        <f t="shared" si="77"/>
        <v>727.91931518501315</v>
      </c>
      <c r="W527" s="30">
        <f t="shared" si="80"/>
        <v>15144.586829376152</v>
      </c>
    </row>
    <row r="528" spans="2:23">
      <c r="B528" s="33"/>
      <c r="C528" s="101" t="s">
        <v>927</v>
      </c>
      <c r="D528" s="79">
        <v>20</v>
      </c>
      <c r="E528" s="80">
        <v>17785.66019841022</v>
      </c>
      <c r="F528" s="11">
        <v>1545.3585975789795</v>
      </c>
      <c r="G528" s="11">
        <v>1643.9985080627441</v>
      </c>
      <c r="H528" s="12"/>
      <c r="I528" s="80">
        <v>17764.050715753488</v>
      </c>
      <c r="J528" s="31">
        <v>331.2049610745031</v>
      </c>
      <c r="K528" s="81">
        <v>17432.845754678987</v>
      </c>
      <c r="L528" s="61"/>
      <c r="M528" s="37">
        <f t="shared" si="72"/>
        <v>196.3423576276428</v>
      </c>
      <c r="N528" s="37">
        <f t="shared" si="73"/>
        <v>667.38508999135888</v>
      </c>
      <c r="O528" s="30">
        <f t="shared" si="78"/>
        <v>16569.118307059984</v>
      </c>
      <c r="P528" s="28"/>
      <c r="Q528" s="37">
        <f t="shared" si="74"/>
        <v>7.3434304209742471</v>
      </c>
      <c r="R528" s="37">
        <f t="shared" si="75"/>
        <v>689.26873207784433</v>
      </c>
      <c r="S528" s="37">
        <f t="shared" si="79"/>
        <v>15872.506144561166</v>
      </c>
      <c r="T528" s="37"/>
      <c r="U528" s="37">
        <f t="shared" si="76"/>
        <v>-15.242334474260923</v>
      </c>
      <c r="V528" s="37">
        <f t="shared" si="77"/>
        <v>727.91931518501315</v>
      </c>
      <c r="W528" s="30">
        <f t="shared" si="80"/>
        <v>15144.586829376152</v>
      </c>
    </row>
    <row r="529" spans="2:23">
      <c r="B529" s="33"/>
      <c r="C529" s="101" t="s">
        <v>928</v>
      </c>
      <c r="D529" s="79">
        <v>23</v>
      </c>
      <c r="E529" s="80">
        <v>17785.66019841022</v>
      </c>
      <c r="F529" s="11">
        <v>1545.3585975789795</v>
      </c>
      <c r="G529" s="11">
        <v>1643.9985080627441</v>
      </c>
      <c r="H529" s="12"/>
      <c r="I529" s="80">
        <v>17764.050715753488</v>
      </c>
      <c r="J529" s="31">
        <v>331.2049610745031</v>
      </c>
      <c r="K529" s="81">
        <v>17432.845754678987</v>
      </c>
      <c r="L529" s="61"/>
      <c r="M529" s="37">
        <f t="shared" si="72"/>
        <v>196.3423576276428</v>
      </c>
      <c r="N529" s="37">
        <f t="shared" si="73"/>
        <v>667.38508999135888</v>
      </c>
      <c r="O529" s="30">
        <f t="shared" si="78"/>
        <v>16569.118307059984</v>
      </c>
      <c r="P529" s="28"/>
      <c r="Q529" s="37">
        <f t="shared" si="74"/>
        <v>7.3434304209742471</v>
      </c>
      <c r="R529" s="37">
        <f t="shared" si="75"/>
        <v>689.26873207784433</v>
      </c>
      <c r="S529" s="37">
        <f t="shared" si="79"/>
        <v>15872.506144561166</v>
      </c>
      <c r="T529" s="37"/>
      <c r="U529" s="37">
        <f t="shared" si="76"/>
        <v>-15.242334474260923</v>
      </c>
      <c r="V529" s="37">
        <f t="shared" si="77"/>
        <v>727.91931518501315</v>
      </c>
      <c r="W529" s="30">
        <f t="shared" si="80"/>
        <v>15144.586829376152</v>
      </c>
    </row>
    <row r="530" spans="2:23">
      <c r="B530" s="33"/>
      <c r="C530" s="101" t="s">
        <v>929</v>
      </c>
      <c r="D530" s="79">
        <v>24</v>
      </c>
      <c r="E530" s="80">
        <v>17785.66019841022</v>
      </c>
      <c r="F530" s="11">
        <v>1545.3585975789795</v>
      </c>
      <c r="G530" s="11">
        <v>1643.9985080627441</v>
      </c>
      <c r="H530" s="12"/>
      <c r="I530" s="80">
        <v>17764.050715753488</v>
      </c>
      <c r="J530" s="31">
        <v>331.2049610745031</v>
      </c>
      <c r="K530" s="81">
        <v>17432.845754678987</v>
      </c>
      <c r="L530" s="61"/>
      <c r="M530" s="37">
        <f t="shared" si="72"/>
        <v>196.3423576276428</v>
      </c>
      <c r="N530" s="37">
        <f t="shared" si="73"/>
        <v>667.38508999135888</v>
      </c>
      <c r="O530" s="30">
        <f t="shared" si="78"/>
        <v>16569.118307059984</v>
      </c>
      <c r="P530" s="28"/>
      <c r="Q530" s="37">
        <f t="shared" si="74"/>
        <v>7.3434304209742471</v>
      </c>
      <c r="R530" s="37">
        <f t="shared" si="75"/>
        <v>689.26873207784433</v>
      </c>
      <c r="S530" s="37">
        <f t="shared" si="79"/>
        <v>15872.506144561166</v>
      </c>
      <c r="T530" s="37"/>
      <c r="U530" s="37">
        <f t="shared" si="76"/>
        <v>-15.242334474260923</v>
      </c>
      <c r="V530" s="37">
        <f t="shared" si="77"/>
        <v>727.91931518501315</v>
      </c>
      <c r="W530" s="30">
        <f t="shared" si="80"/>
        <v>15144.586829376152</v>
      </c>
    </row>
    <row r="531" spans="2:23">
      <c r="B531" s="33"/>
      <c r="C531" s="101" t="s">
        <v>930</v>
      </c>
      <c r="D531" s="79">
        <v>25</v>
      </c>
      <c r="E531" s="80">
        <v>17785.66019841022</v>
      </c>
      <c r="F531" s="11">
        <v>1545.3585975789795</v>
      </c>
      <c r="G531" s="11">
        <v>1643.9985080627441</v>
      </c>
      <c r="H531" s="12"/>
      <c r="I531" s="80">
        <v>17764.050715753488</v>
      </c>
      <c r="J531" s="31">
        <v>331.2049610745031</v>
      </c>
      <c r="K531" s="81">
        <v>17432.845754678987</v>
      </c>
      <c r="L531" s="61"/>
      <c r="M531" s="37">
        <f t="shared" si="72"/>
        <v>196.3423576276428</v>
      </c>
      <c r="N531" s="37">
        <f t="shared" si="73"/>
        <v>667.38508999135888</v>
      </c>
      <c r="O531" s="30">
        <f t="shared" si="78"/>
        <v>16569.118307059984</v>
      </c>
      <c r="P531" s="28"/>
      <c r="Q531" s="37">
        <f t="shared" si="74"/>
        <v>7.3434304209742471</v>
      </c>
      <c r="R531" s="37">
        <f t="shared" si="75"/>
        <v>689.26873207784433</v>
      </c>
      <c r="S531" s="37">
        <f t="shared" si="79"/>
        <v>15872.506144561166</v>
      </c>
      <c r="T531" s="37"/>
      <c r="U531" s="37">
        <f t="shared" si="76"/>
        <v>-15.242334474260923</v>
      </c>
      <c r="V531" s="37">
        <f t="shared" si="77"/>
        <v>727.91931518501315</v>
      </c>
      <c r="W531" s="30">
        <f t="shared" si="80"/>
        <v>15144.586829376152</v>
      </c>
    </row>
    <row r="532" spans="2:23">
      <c r="B532" s="33"/>
      <c r="C532" s="101" t="s">
        <v>931</v>
      </c>
      <c r="D532" s="79">
        <v>26</v>
      </c>
      <c r="E532" s="80">
        <v>17785.66019841022</v>
      </c>
      <c r="F532" s="11">
        <v>1545.3585975789795</v>
      </c>
      <c r="G532" s="11">
        <v>1643.9985080627441</v>
      </c>
      <c r="H532" s="12"/>
      <c r="I532" s="80">
        <v>17764.050715753488</v>
      </c>
      <c r="J532" s="31">
        <v>331.2049610745031</v>
      </c>
      <c r="K532" s="81">
        <v>17432.845754678987</v>
      </c>
      <c r="L532" s="61"/>
      <c r="M532" s="37">
        <f t="shared" si="72"/>
        <v>196.3423576276428</v>
      </c>
      <c r="N532" s="37">
        <f t="shared" si="73"/>
        <v>667.38508999135888</v>
      </c>
      <c r="O532" s="30">
        <f t="shared" si="78"/>
        <v>16569.118307059984</v>
      </c>
      <c r="P532" s="28"/>
      <c r="Q532" s="37">
        <f t="shared" si="74"/>
        <v>7.3434304209742471</v>
      </c>
      <c r="R532" s="37">
        <f t="shared" si="75"/>
        <v>689.26873207784433</v>
      </c>
      <c r="S532" s="37">
        <f t="shared" si="79"/>
        <v>15872.506144561166</v>
      </c>
      <c r="T532" s="37"/>
      <c r="U532" s="37">
        <f t="shared" si="76"/>
        <v>-15.242334474260923</v>
      </c>
      <c r="V532" s="37">
        <f t="shared" si="77"/>
        <v>727.91931518501315</v>
      </c>
      <c r="W532" s="30">
        <f t="shared" si="80"/>
        <v>15144.586829376152</v>
      </c>
    </row>
    <row r="533" spans="2:23">
      <c r="B533" s="33"/>
      <c r="C533" s="101" t="s">
        <v>932</v>
      </c>
      <c r="D533" s="79">
        <v>27</v>
      </c>
      <c r="E533" s="80">
        <v>17785.66019841022</v>
      </c>
      <c r="F533" s="11">
        <v>1545.3585975789795</v>
      </c>
      <c r="G533" s="11">
        <v>1643.9985080627441</v>
      </c>
      <c r="H533" s="12"/>
      <c r="I533" s="80">
        <v>17764.050715753488</v>
      </c>
      <c r="J533" s="31">
        <v>331.2049610745031</v>
      </c>
      <c r="K533" s="81">
        <v>17432.845754678987</v>
      </c>
      <c r="L533" s="61"/>
      <c r="M533" s="37">
        <f t="shared" si="72"/>
        <v>196.3423576276428</v>
      </c>
      <c r="N533" s="37">
        <f t="shared" si="73"/>
        <v>667.38508999135888</v>
      </c>
      <c r="O533" s="30">
        <f t="shared" si="78"/>
        <v>16569.118307059984</v>
      </c>
      <c r="P533" s="28"/>
      <c r="Q533" s="37">
        <f t="shared" si="74"/>
        <v>7.3434304209742471</v>
      </c>
      <c r="R533" s="37">
        <f t="shared" si="75"/>
        <v>689.26873207784433</v>
      </c>
      <c r="S533" s="37">
        <f t="shared" si="79"/>
        <v>15872.506144561166</v>
      </c>
      <c r="T533" s="37"/>
      <c r="U533" s="37">
        <f t="shared" si="76"/>
        <v>-15.242334474260923</v>
      </c>
      <c r="V533" s="37">
        <f t="shared" si="77"/>
        <v>727.91931518501315</v>
      </c>
      <c r="W533" s="30">
        <f t="shared" si="80"/>
        <v>15144.586829376152</v>
      </c>
    </row>
    <row r="534" spans="2:23">
      <c r="B534" s="33"/>
      <c r="C534" s="101" t="s">
        <v>933</v>
      </c>
      <c r="D534" s="79">
        <v>28</v>
      </c>
      <c r="E534" s="80">
        <v>17785.66019841022</v>
      </c>
      <c r="F534" s="11">
        <v>1545.3585975789795</v>
      </c>
      <c r="G534" s="11">
        <v>1643.9985080627441</v>
      </c>
      <c r="H534" s="12"/>
      <c r="I534" s="80">
        <v>17764.050715753488</v>
      </c>
      <c r="J534" s="31">
        <v>331.2049610745031</v>
      </c>
      <c r="K534" s="81">
        <v>17432.845754678987</v>
      </c>
      <c r="L534" s="61"/>
      <c r="M534" s="37">
        <f t="shared" si="72"/>
        <v>196.3423576276428</v>
      </c>
      <c r="N534" s="37">
        <f t="shared" si="73"/>
        <v>667.38508999135888</v>
      </c>
      <c r="O534" s="30">
        <f t="shared" si="78"/>
        <v>16569.118307059984</v>
      </c>
      <c r="P534" s="28"/>
      <c r="Q534" s="37">
        <f t="shared" si="74"/>
        <v>7.3434304209742471</v>
      </c>
      <c r="R534" s="37">
        <f t="shared" si="75"/>
        <v>689.26873207784433</v>
      </c>
      <c r="S534" s="37">
        <f t="shared" si="79"/>
        <v>15872.506144561166</v>
      </c>
      <c r="T534" s="37"/>
      <c r="U534" s="37">
        <f t="shared" si="76"/>
        <v>-15.242334474260923</v>
      </c>
      <c r="V534" s="37">
        <f t="shared" si="77"/>
        <v>727.91931518501315</v>
      </c>
      <c r="W534" s="30">
        <f t="shared" si="80"/>
        <v>15144.586829376152</v>
      </c>
    </row>
    <row r="535" spans="2:23">
      <c r="B535" s="33"/>
      <c r="C535" s="101" t="s">
        <v>934</v>
      </c>
      <c r="D535" s="79">
        <v>32</v>
      </c>
      <c r="E535" s="80">
        <v>17785.66019841022</v>
      </c>
      <c r="F535" s="11">
        <v>1545.3585975789795</v>
      </c>
      <c r="G535" s="11">
        <v>1643.9985080627441</v>
      </c>
      <c r="H535" s="12"/>
      <c r="I535" s="80">
        <v>17764.050715753488</v>
      </c>
      <c r="J535" s="31">
        <v>331.2049610745031</v>
      </c>
      <c r="K535" s="81">
        <v>17432.845754678987</v>
      </c>
      <c r="L535" s="61"/>
      <c r="M535" s="37">
        <f t="shared" si="72"/>
        <v>196.3423576276428</v>
      </c>
      <c r="N535" s="37">
        <f t="shared" si="73"/>
        <v>667.38508999135888</v>
      </c>
      <c r="O535" s="30">
        <f t="shared" si="78"/>
        <v>16569.118307059984</v>
      </c>
      <c r="P535" s="28"/>
      <c r="Q535" s="37">
        <f t="shared" si="74"/>
        <v>7.3434304209742471</v>
      </c>
      <c r="R535" s="37">
        <f t="shared" si="75"/>
        <v>689.26873207784433</v>
      </c>
      <c r="S535" s="37">
        <f t="shared" si="79"/>
        <v>15872.506144561166</v>
      </c>
      <c r="T535" s="37"/>
      <c r="U535" s="37">
        <f t="shared" si="76"/>
        <v>-15.242334474260923</v>
      </c>
      <c r="V535" s="37">
        <f t="shared" si="77"/>
        <v>727.91931518501315</v>
      </c>
      <c r="W535" s="30">
        <f t="shared" si="80"/>
        <v>15144.586829376152</v>
      </c>
    </row>
    <row r="536" spans="2:23">
      <c r="B536" s="33"/>
      <c r="C536" s="101" t="s">
        <v>935</v>
      </c>
      <c r="D536" s="79">
        <v>33</v>
      </c>
      <c r="E536" s="80">
        <v>17785.66019841022</v>
      </c>
      <c r="F536" s="11">
        <v>1545.3585975789795</v>
      </c>
      <c r="G536" s="11">
        <v>1643.9985080627441</v>
      </c>
      <c r="H536" s="12"/>
      <c r="I536" s="80">
        <v>17764.050715753488</v>
      </c>
      <c r="J536" s="31">
        <v>331.2049610745031</v>
      </c>
      <c r="K536" s="81">
        <v>17432.845754678987</v>
      </c>
      <c r="L536" s="61"/>
      <c r="M536" s="37">
        <f t="shared" si="72"/>
        <v>196.3423576276428</v>
      </c>
      <c r="N536" s="37">
        <f t="shared" si="73"/>
        <v>667.38508999135888</v>
      </c>
      <c r="O536" s="30">
        <f t="shared" si="78"/>
        <v>16569.118307059984</v>
      </c>
      <c r="P536" s="28"/>
      <c r="Q536" s="37">
        <f t="shared" si="74"/>
        <v>7.3434304209742471</v>
      </c>
      <c r="R536" s="37">
        <f t="shared" si="75"/>
        <v>689.26873207784433</v>
      </c>
      <c r="S536" s="37">
        <f t="shared" si="79"/>
        <v>15872.506144561166</v>
      </c>
      <c r="T536" s="37"/>
      <c r="U536" s="37">
        <f t="shared" si="76"/>
        <v>-15.242334474260923</v>
      </c>
      <c r="V536" s="37">
        <f t="shared" si="77"/>
        <v>727.91931518501315</v>
      </c>
      <c r="W536" s="30">
        <f t="shared" si="80"/>
        <v>15144.586829376152</v>
      </c>
    </row>
    <row r="537" spans="2:23">
      <c r="B537" s="84" t="s">
        <v>936</v>
      </c>
      <c r="C537" s="78" t="s">
        <v>937</v>
      </c>
      <c r="D537" s="79">
        <v>11</v>
      </c>
      <c r="E537" s="80">
        <v>14228.528158728177</v>
      </c>
      <c r="F537" s="11">
        <v>1236.2852266332407</v>
      </c>
      <c r="G537" s="11">
        <v>1315.1970496098306</v>
      </c>
      <c r="H537" s="12"/>
      <c r="I537" s="80">
        <v>14211.240572602792</v>
      </c>
      <c r="J537" s="31">
        <v>264.96396885960252</v>
      </c>
      <c r="K537" s="81">
        <v>13946.27660374319</v>
      </c>
      <c r="L537" s="61"/>
      <c r="M537" s="37">
        <f t="shared" si="72"/>
        <v>157.07388610211424</v>
      </c>
      <c r="N537" s="37">
        <f t="shared" si="73"/>
        <v>533.90807199308711</v>
      </c>
      <c r="O537" s="30">
        <f t="shared" si="78"/>
        <v>13255.294645647988</v>
      </c>
      <c r="P537" s="28"/>
      <c r="Q537" s="37">
        <f t="shared" si="74"/>
        <v>5.8747443367793979</v>
      </c>
      <c r="R537" s="37">
        <f t="shared" si="75"/>
        <v>551.41498566227551</v>
      </c>
      <c r="S537" s="37">
        <f t="shared" si="79"/>
        <v>12698.004915648933</v>
      </c>
      <c r="T537" s="37"/>
      <c r="U537" s="37">
        <f t="shared" si="76"/>
        <v>-12.193867579408739</v>
      </c>
      <c r="V537" s="37">
        <f t="shared" si="77"/>
        <v>582.33545214801052</v>
      </c>
      <c r="W537" s="30">
        <f t="shared" si="80"/>
        <v>12115.669463500923</v>
      </c>
    </row>
    <row r="538" spans="2:23">
      <c r="B538" s="84"/>
      <c r="C538" s="78" t="s">
        <v>938</v>
      </c>
      <c r="D538" s="79">
        <v>12</v>
      </c>
      <c r="E538" s="80">
        <v>14228.528158728177</v>
      </c>
      <c r="F538" s="11">
        <v>1236.2852266332407</v>
      </c>
      <c r="G538" s="11">
        <v>1315.1970496098306</v>
      </c>
      <c r="H538" s="12"/>
      <c r="I538" s="80">
        <v>14211.240572602792</v>
      </c>
      <c r="J538" s="31">
        <v>264.96396885960252</v>
      </c>
      <c r="K538" s="81">
        <v>13946.27660374319</v>
      </c>
      <c r="L538" s="61"/>
      <c r="M538" s="37">
        <f t="shared" si="72"/>
        <v>157.07388610211424</v>
      </c>
      <c r="N538" s="37">
        <f t="shared" si="73"/>
        <v>533.90807199308711</v>
      </c>
      <c r="O538" s="30">
        <f t="shared" si="78"/>
        <v>13255.294645647988</v>
      </c>
      <c r="P538" s="28"/>
      <c r="Q538" s="37">
        <f t="shared" si="74"/>
        <v>5.8747443367793979</v>
      </c>
      <c r="R538" s="37">
        <f t="shared" si="75"/>
        <v>551.41498566227551</v>
      </c>
      <c r="S538" s="37">
        <f t="shared" si="79"/>
        <v>12698.004915648933</v>
      </c>
      <c r="T538" s="37"/>
      <c r="U538" s="37">
        <f t="shared" si="76"/>
        <v>-12.193867579408739</v>
      </c>
      <c r="V538" s="37">
        <f t="shared" si="77"/>
        <v>582.33545214801052</v>
      </c>
      <c r="W538" s="30">
        <f t="shared" si="80"/>
        <v>12115.669463500923</v>
      </c>
    </row>
    <row r="539" spans="2:23">
      <c r="B539" s="84"/>
      <c r="C539" s="78" t="s">
        <v>939</v>
      </c>
      <c r="D539" s="79">
        <v>16</v>
      </c>
      <c r="E539" s="80">
        <v>14228.528158728177</v>
      </c>
      <c r="F539" s="11">
        <v>1236.2852266332407</v>
      </c>
      <c r="G539" s="11">
        <v>1315.1970496098306</v>
      </c>
      <c r="H539" s="12"/>
      <c r="I539" s="80">
        <v>14211.240572602792</v>
      </c>
      <c r="J539" s="31">
        <v>264.96396885960252</v>
      </c>
      <c r="K539" s="81">
        <v>13946.27660374319</v>
      </c>
      <c r="L539" s="61"/>
      <c r="M539" s="37">
        <f t="shared" si="72"/>
        <v>157.07388610211424</v>
      </c>
      <c r="N539" s="37">
        <f t="shared" si="73"/>
        <v>533.90807199308711</v>
      </c>
      <c r="O539" s="30">
        <f t="shared" si="78"/>
        <v>13255.294645647988</v>
      </c>
      <c r="P539" s="28"/>
      <c r="Q539" s="37">
        <f t="shared" si="74"/>
        <v>5.8747443367793979</v>
      </c>
      <c r="R539" s="37">
        <f t="shared" si="75"/>
        <v>551.41498566227551</v>
      </c>
      <c r="S539" s="37">
        <f t="shared" si="79"/>
        <v>12698.004915648933</v>
      </c>
      <c r="T539" s="37"/>
      <c r="U539" s="37">
        <f t="shared" si="76"/>
        <v>-12.193867579408739</v>
      </c>
      <c r="V539" s="37">
        <f t="shared" si="77"/>
        <v>582.33545214801052</v>
      </c>
      <c r="W539" s="30">
        <f t="shared" si="80"/>
        <v>12115.669463500923</v>
      </c>
    </row>
    <row r="540" spans="2:23">
      <c r="B540" s="84"/>
      <c r="C540" s="78" t="s">
        <v>940</v>
      </c>
      <c r="D540" s="79">
        <v>17</v>
      </c>
      <c r="E540" s="80">
        <v>14228.528158728177</v>
      </c>
      <c r="F540" s="11">
        <v>1236.2852266332407</v>
      </c>
      <c r="G540" s="11">
        <v>1315.1970496098306</v>
      </c>
      <c r="H540" s="12"/>
      <c r="I540" s="80">
        <v>14211.240572602792</v>
      </c>
      <c r="J540" s="31">
        <v>264.96396885960252</v>
      </c>
      <c r="K540" s="81">
        <v>13946.27660374319</v>
      </c>
      <c r="L540" s="61"/>
      <c r="M540" s="37">
        <f t="shared" si="72"/>
        <v>157.07388610211424</v>
      </c>
      <c r="N540" s="37">
        <f t="shared" si="73"/>
        <v>533.90807199308711</v>
      </c>
      <c r="O540" s="30">
        <f t="shared" si="78"/>
        <v>13255.294645647988</v>
      </c>
      <c r="P540" s="28"/>
      <c r="Q540" s="37">
        <f t="shared" si="74"/>
        <v>5.8747443367793979</v>
      </c>
      <c r="R540" s="37">
        <f t="shared" si="75"/>
        <v>551.41498566227551</v>
      </c>
      <c r="S540" s="37">
        <f t="shared" si="79"/>
        <v>12698.004915648933</v>
      </c>
      <c r="T540" s="37"/>
      <c r="U540" s="37">
        <f t="shared" si="76"/>
        <v>-12.193867579408739</v>
      </c>
      <c r="V540" s="37">
        <f t="shared" si="77"/>
        <v>582.33545214801052</v>
      </c>
      <c r="W540" s="30">
        <f t="shared" si="80"/>
        <v>12115.669463500923</v>
      </c>
    </row>
    <row r="541" spans="2:23">
      <c r="B541" s="84"/>
      <c r="C541" s="78" t="s">
        <v>941</v>
      </c>
      <c r="D541" s="79">
        <v>18</v>
      </c>
      <c r="E541" s="80">
        <v>14228.528158728177</v>
      </c>
      <c r="F541" s="11">
        <v>1236.2852266332407</v>
      </c>
      <c r="G541" s="11">
        <v>1315.1970496098306</v>
      </c>
      <c r="H541" s="12"/>
      <c r="I541" s="80">
        <v>14211.240572602792</v>
      </c>
      <c r="J541" s="31">
        <v>264.96396885960252</v>
      </c>
      <c r="K541" s="81">
        <v>13946.27660374319</v>
      </c>
      <c r="L541" s="61"/>
      <c r="M541" s="37">
        <f t="shared" si="72"/>
        <v>157.07388610211424</v>
      </c>
      <c r="N541" s="37">
        <f t="shared" si="73"/>
        <v>533.90807199308711</v>
      </c>
      <c r="O541" s="30">
        <f t="shared" si="78"/>
        <v>13255.294645647988</v>
      </c>
      <c r="P541" s="28"/>
      <c r="Q541" s="37">
        <f t="shared" si="74"/>
        <v>5.8747443367793979</v>
      </c>
      <c r="R541" s="37">
        <f t="shared" si="75"/>
        <v>551.41498566227551</v>
      </c>
      <c r="S541" s="37">
        <f t="shared" si="79"/>
        <v>12698.004915648933</v>
      </c>
      <c r="T541" s="37"/>
      <c r="U541" s="37">
        <f t="shared" si="76"/>
        <v>-12.193867579408739</v>
      </c>
      <c r="V541" s="37">
        <f t="shared" si="77"/>
        <v>582.33545214801052</v>
      </c>
      <c r="W541" s="30">
        <f t="shared" si="80"/>
        <v>12115.669463500923</v>
      </c>
    </row>
    <row r="542" spans="2:23">
      <c r="B542" s="84"/>
      <c r="C542" s="78" t="s">
        <v>942</v>
      </c>
      <c r="D542" s="79">
        <v>19</v>
      </c>
      <c r="E542" s="80">
        <v>14228.528158728177</v>
      </c>
      <c r="F542" s="11">
        <v>1236.2852266332407</v>
      </c>
      <c r="G542" s="11">
        <v>1315.1970496098306</v>
      </c>
      <c r="H542" s="12"/>
      <c r="I542" s="80">
        <v>14211.240572602792</v>
      </c>
      <c r="J542" s="31">
        <v>264.96396885960252</v>
      </c>
      <c r="K542" s="81">
        <v>13946.27660374319</v>
      </c>
      <c r="L542" s="61"/>
      <c r="M542" s="37">
        <f t="shared" si="72"/>
        <v>157.07388610211424</v>
      </c>
      <c r="N542" s="37">
        <f t="shared" si="73"/>
        <v>533.90807199308711</v>
      </c>
      <c r="O542" s="30">
        <f t="shared" si="78"/>
        <v>13255.294645647988</v>
      </c>
      <c r="P542" s="28"/>
      <c r="Q542" s="37">
        <f t="shared" si="74"/>
        <v>5.8747443367793979</v>
      </c>
      <c r="R542" s="37">
        <f t="shared" si="75"/>
        <v>551.41498566227551</v>
      </c>
      <c r="S542" s="37">
        <f t="shared" si="79"/>
        <v>12698.004915648933</v>
      </c>
      <c r="T542" s="37"/>
      <c r="U542" s="37">
        <f t="shared" si="76"/>
        <v>-12.193867579408739</v>
      </c>
      <c r="V542" s="37">
        <f t="shared" si="77"/>
        <v>582.33545214801052</v>
      </c>
      <c r="W542" s="30">
        <f t="shared" si="80"/>
        <v>12115.669463500923</v>
      </c>
    </row>
    <row r="543" spans="2:23">
      <c r="B543" s="103" t="s">
        <v>943</v>
      </c>
      <c r="C543" s="75"/>
      <c r="D543" s="83"/>
      <c r="E543" s="80"/>
      <c r="F543" s="11"/>
      <c r="G543" s="11"/>
      <c r="H543" s="12"/>
      <c r="I543" s="80">
        <v>0</v>
      </c>
      <c r="J543" s="31">
        <v>0</v>
      </c>
      <c r="K543" s="81">
        <v>0</v>
      </c>
      <c r="L543" s="61"/>
      <c r="M543" s="37">
        <f t="shared" si="72"/>
        <v>0</v>
      </c>
      <c r="N543" s="37">
        <f t="shared" si="73"/>
        <v>0</v>
      </c>
      <c r="O543" s="30">
        <f t="shared" si="78"/>
        <v>0</v>
      </c>
      <c r="P543" s="28"/>
      <c r="Q543" s="37">
        <f t="shared" si="74"/>
        <v>0</v>
      </c>
      <c r="R543" s="37">
        <f t="shared" si="75"/>
        <v>0</v>
      </c>
      <c r="S543" s="37">
        <f t="shared" si="79"/>
        <v>0</v>
      </c>
      <c r="T543" s="37"/>
      <c r="U543" s="37">
        <f t="shared" si="76"/>
        <v>0</v>
      </c>
      <c r="V543" s="37">
        <f t="shared" si="77"/>
        <v>0</v>
      </c>
      <c r="W543" s="30">
        <f t="shared" si="80"/>
        <v>0</v>
      </c>
    </row>
    <row r="544" spans="2:23">
      <c r="B544" s="84" t="s">
        <v>936</v>
      </c>
      <c r="C544" s="104" t="s">
        <v>944</v>
      </c>
      <c r="D544" s="79" t="s">
        <v>945</v>
      </c>
      <c r="E544" s="80">
        <v>13002.897230748551</v>
      </c>
      <c r="F544" s="11">
        <v>1129.7927667714364</v>
      </c>
      <c r="G544" s="11">
        <v>1201.9071986930176</v>
      </c>
      <c r="H544" s="12"/>
      <c r="I544" s="80">
        <v>12987.098779689633</v>
      </c>
      <c r="J544" s="31">
        <v>242.14024237069299</v>
      </c>
      <c r="K544" s="81">
        <v>12744.95853731894</v>
      </c>
      <c r="L544" s="61"/>
      <c r="M544" s="37">
        <f t="shared" si="72"/>
        <v>143.54370148729825</v>
      </c>
      <c r="N544" s="37">
        <f t="shared" si="73"/>
        <v>487.91777430152382</v>
      </c>
      <c r="O544" s="30">
        <f t="shared" si="78"/>
        <v>12113.497061530117</v>
      </c>
      <c r="P544" s="28"/>
      <c r="Q544" s="37">
        <f t="shared" si="74"/>
        <v>5.3686998413258644</v>
      </c>
      <c r="R544" s="37">
        <f t="shared" si="75"/>
        <v>503.91666025294256</v>
      </c>
      <c r="S544" s="37">
        <f t="shared" si="79"/>
        <v>11604.21170143585</v>
      </c>
      <c r="T544" s="37"/>
      <c r="U544" s="37">
        <f t="shared" si="76"/>
        <v>-11.143500242022292</v>
      </c>
      <c r="V544" s="37">
        <f t="shared" si="77"/>
        <v>532.17366923908889</v>
      </c>
      <c r="W544" s="30">
        <f t="shared" si="80"/>
        <v>11072.03803219676</v>
      </c>
    </row>
    <row r="545" spans="2:23">
      <c r="B545" s="33"/>
      <c r="C545" s="104" t="s">
        <v>946</v>
      </c>
      <c r="D545" s="79" t="s">
        <v>947</v>
      </c>
      <c r="E545" s="80">
        <v>13002.897230748551</v>
      </c>
      <c r="F545" s="11">
        <v>1129.7927667714364</v>
      </c>
      <c r="G545" s="11">
        <v>1201.9071986930176</v>
      </c>
      <c r="H545" s="12"/>
      <c r="I545" s="80">
        <v>12987.098779689633</v>
      </c>
      <c r="J545" s="31">
        <v>242.14024237069299</v>
      </c>
      <c r="K545" s="81">
        <v>12744.95853731894</v>
      </c>
      <c r="L545" s="61"/>
      <c r="M545" s="37">
        <f t="shared" si="72"/>
        <v>143.54370148729825</v>
      </c>
      <c r="N545" s="37">
        <f t="shared" si="73"/>
        <v>487.91777430152382</v>
      </c>
      <c r="O545" s="30">
        <f t="shared" si="78"/>
        <v>12113.497061530117</v>
      </c>
      <c r="P545" s="28"/>
      <c r="Q545" s="37">
        <f t="shared" si="74"/>
        <v>5.3686998413258644</v>
      </c>
      <c r="R545" s="37">
        <f t="shared" si="75"/>
        <v>503.91666025294256</v>
      </c>
      <c r="S545" s="37">
        <f t="shared" si="79"/>
        <v>11604.21170143585</v>
      </c>
      <c r="T545" s="37"/>
      <c r="U545" s="37">
        <f t="shared" si="76"/>
        <v>-11.143500242022292</v>
      </c>
      <c r="V545" s="37">
        <f t="shared" si="77"/>
        <v>532.17366923908889</v>
      </c>
      <c r="W545" s="30">
        <f t="shared" si="80"/>
        <v>11072.03803219676</v>
      </c>
    </row>
    <row r="546" spans="2:23">
      <c r="B546" s="33"/>
      <c r="C546" s="104" t="s">
        <v>948</v>
      </c>
      <c r="D546" s="79" t="s">
        <v>949</v>
      </c>
      <c r="E546" s="80">
        <v>13002.897230748551</v>
      </c>
      <c r="F546" s="11">
        <v>1129.7927667714364</v>
      </c>
      <c r="G546" s="11">
        <v>1201.9071986930176</v>
      </c>
      <c r="H546" s="12"/>
      <c r="I546" s="80">
        <v>12987.098779689633</v>
      </c>
      <c r="J546" s="31">
        <v>242.14024237069299</v>
      </c>
      <c r="K546" s="81">
        <v>12744.95853731894</v>
      </c>
      <c r="L546" s="61"/>
      <c r="M546" s="37">
        <f t="shared" si="72"/>
        <v>143.54370148729825</v>
      </c>
      <c r="N546" s="37">
        <f t="shared" si="73"/>
        <v>487.91777430152382</v>
      </c>
      <c r="O546" s="30">
        <f t="shared" si="78"/>
        <v>12113.497061530117</v>
      </c>
      <c r="P546" s="28"/>
      <c r="Q546" s="37">
        <f t="shared" si="74"/>
        <v>5.3686998413258644</v>
      </c>
      <c r="R546" s="37">
        <f t="shared" si="75"/>
        <v>503.91666025294256</v>
      </c>
      <c r="S546" s="37">
        <f t="shared" si="79"/>
        <v>11604.21170143585</v>
      </c>
      <c r="T546" s="37"/>
      <c r="U546" s="37">
        <f t="shared" si="76"/>
        <v>-11.143500242022292</v>
      </c>
      <c r="V546" s="37">
        <f t="shared" si="77"/>
        <v>532.17366923908889</v>
      </c>
      <c r="W546" s="30">
        <f t="shared" si="80"/>
        <v>11072.03803219676</v>
      </c>
    </row>
    <row r="547" spans="2:23">
      <c r="B547" s="33"/>
      <c r="C547" s="104" t="s">
        <v>950</v>
      </c>
      <c r="D547" s="79" t="s">
        <v>951</v>
      </c>
      <c r="E547" s="80">
        <v>13002.897230748551</v>
      </c>
      <c r="F547" s="11">
        <v>1129.7927667714364</v>
      </c>
      <c r="G547" s="11">
        <v>1201.9071986930176</v>
      </c>
      <c r="H547" s="12"/>
      <c r="I547" s="80">
        <v>12987.098779689633</v>
      </c>
      <c r="J547" s="31">
        <v>242.14024237069299</v>
      </c>
      <c r="K547" s="81">
        <v>12744.95853731894</v>
      </c>
      <c r="L547" s="61"/>
      <c r="M547" s="37">
        <f t="shared" si="72"/>
        <v>143.54370148729825</v>
      </c>
      <c r="N547" s="37">
        <f t="shared" si="73"/>
        <v>487.91777430152382</v>
      </c>
      <c r="O547" s="30">
        <f t="shared" si="78"/>
        <v>12113.497061530117</v>
      </c>
      <c r="P547" s="28"/>
      <c r="Q547" s="37">
        <f t="shared" si="74"/>
        <v>5.3686998413258644</v>
      </c>
      <c r="R547" s="37">
        <f t="shared" si="75"/>
        <v>503.91666025294256</v>
      </c>
      <c r="S547" s="37">
        <f t="shared" si="79"/>
        <v>11604.21170143585</v>
      </c>
      <c r="T547" s="37"/>
      <c r="U547" s="37">
        <f t="shared" si="76"/>
        <v>-11.143500242022292</v>
      </c>
      <c r="V547" s="37">
        <f t="shared" si="77"/>
        <v>532.17366923908889</v>
      </c>
      <c r="W547" s="30">
        <f t="shared" si="80"/>
        <v>11072.03803219676</v>
      </c>
    </row>
    <row r="548" spans="2:23">
      <c r="B548" s="33"/>
      <c r="C548" s="104" t="s">
        <v>952</v>
      </c>
      <c r="D548" s="79" t="s">
        <v>953</v>
      </c>
      <c r="E548" s="80">
        <v>13002.897230748551</v>
      </c>
      <c r="F548" s="11">
        <v>1129.7927667714364</v>
      </c>
      <c r="G548" s="11">
        <v>1201.9071986930176</v>
      </c>
      <c r="H548" s="12"/>
      <c r="I548" s="80">
        <v>12987.098779689633</v>
      </c>
      <c r="J548" s="31">
        <v>242.14024237069299</v>
      </c>
      <c r="K548" s="81">
        <v>12744.95853731894</v>
      </c>
      <c r="L548" s="61"/>
      <c r="M548" s="37">
        <f t="shared" si="72"/>
        <v>143.54370148729825</v>
      </c>
      <c r="N548" s="37">
        <f t="shared" si="73"/>
        <v>487.91777430152382</v>
      </c>
      <c r="O548" s="30">
        <f t="shared" si="78"/>
        <v>12113.497061530117</v>
      </c>
      <c r="P548" s="28"/>
      <c r="Q548" s="37">
        <f t="shared" si="74"/>
        <v>5.3686998413258644</v>
      </c>
      <c r="R548" s="37">
        <f t="shared" si="75"/>
        <v>503.91666025294256</v>
      </c>
      <c r="S548" s="37">
        <f t="shared" si="79"/>
        <v>11604.21170143585</v>
      </c>
      <c r="T548" s="37"/>
      <c r="U548" s="37">
        <f t="shared" si="76"/>
        <v>-11.143500242022292</v>
      </c>
      <c r="V548" s="37">
        <f t="shared" si="77"/>
        <v>532.17366923908889</v>
      </c>
      <c r="W548" s="30">
        <f t="shared" si="80"/>
        <v>11072.03803219676</v>
      </c>
    </row>
    <row r="549" spans="2:23">
      <c r="B549" s="33"/>
      <c r="C549" s="104" t="s">
        <v>954</v>
      </c>
      <c r="D549" s="79" t="s">
        <v>955</v>
      </c>
      <c r="E549" s="80">
        <v>13002.897230748551</v>
      </c>
      <c r="F549" s="11">
        <v>1129.7927667714364</v>
      </c>
      <c r="G549" s="11">
        <v>1201.9071986930176</v>
      </c>
      <c r="H549" s="12"/>
      <c r="I549" s="80">
        <v>12987.098779689633</v>
      </c>
      <c r="J549" s="31">
        <v>242.14024237069299</v>
      </c>
      <c r="K549" s="81">
        <v>12744.95853731894</v>
      </c>
      <c r="L549" s="61"/>
      <c r="M549" s="37">
        <f t="shared" si="72"/>
        <v>143.54370148729825</v>
      </c>
      <c r="N549" s="37">
        <f t="shared" si="73"/>
        <v>487.91777430152382</v>
      </c>
      <c r="O549" s="30">
        <f t="shared" si="78"/>
        <v>12113.497061530117</v>
      </c>
      <c r="P549" s="28"/>
      <c r="Q549" s="37">
        <f t="shared" si="74"/>
        <v>5.3686998413258644</v>
      </c>
      <c r="R549" s="37">
        <f t="shared" si="75"/>
        <v>503.91666025294256</v>
      </c>
      <c r="S549" s="37">
        <f t="shared" si="79"/>
        <v>11604.21170143585</v>
      </c>
      <c r="T549" s="37"/>
      <c r="U549" s="37">
        <f t="shared" si="76"/>
        <v>-11.143500242022292</v>
      </c>
      <c r="V549" s="37">
        <f t="shared" si="77"/>
        <v>532.17366923908889</v>
      </c>
      <c r="W549" s="30">
        <f t="shared" si="80"/>
        <v>11072.03803219676</v>
      </c>
    </row>
    <row r="550" spans="2:23">
      <c r="B550" s="33"/>
      <c r="C550" s="104" t="s">
        <v>956</v>
      </c>
      <c r="D550" s="79" t="s">
        <v>957</v>
      </c>
      <c r="E550" s="80">
        <v>13002.897230748551</v>
      </c>
      <c r="F550" s="11">
        <v>1129.7927667714364</v>
      </c>
      <c r="G550" s="11">
        <v>1201.9071986930176</v>
      </c>
      <c r="H550" s="12"/>
      <c r="I550" s="80">
        <v>12987.098779689633</v>
      </c>
      <c r="J550" s="31">
        <v>242.14024237069299</v>
      </c>
      <c r="K550" s="81">
        <v>12744.95853731894</v>
      </c>
      <c r="L550" s="61"/>
      <c r="M550" s="37">
        <f t="shared" si="72"/>
        <v>143.54370148729825</v>
      </c>
      <c r="N550" s="37">
        <f t="shared" si="73"/>
        <v>487.91777430152382</v>
      </c>
      <c r="O550" s="30">
        <f t="shared" si="78"/>
        <v>12113.497061530117</v>
      </c>
      <c r="P550" s="28"/>
      <c r="Q550" s="37">
        <f t="shared" si="74"/>
        <v>5.3686998413258644</v>
      </c>
      <c r="R550" s="37">
        <f t="shared" si="75"/>
        <v>503.91666025294256</v>
      </c>
      <c r="S550" s="37">
        <f t="shared" si="79"/>
        <v>11604.21170143585</v>
      </c>
      <c r="T550" s="37"/>
      <c r="U550" s="37">
        <f t="shared" si="76"/>
        <v>-11.143500242022292</v>
      </c>
      <c r="V550" s="37">
        <f t="shared" si="77"/>
        <v>532.17366923908889</v>
      </c>
      <c r="W550" s="30">
        <f t="shared" si="80"/>
        <v>11072.03803219676</v>
      </c>
    </row>
    <row r="551" spans="2:23">
      <c r="B551" s="33"/>
      <c r="C551" s="104" t="s">
        <v>958</v>
      </c>
      <c r="D551" s="79" t="s">
        <v>959</v>
      </c>
      <c r="E551" s="80">
        <v>13002.897230748551</v>
      </c>
      <c r="F551" s="11">
        <v>1129.7927667714364</v>
      </c>
      <c r="G551" s="11">
        <v>1201.9071986930176</v>
      </c>
      <c r="H551" s="12"/>
      <c r="I551" s="80">
        <v>12987.098779689633</v>
      </c>
      <c r="J551" s="31">
        <v>242.14024237069299</v>
      </c>
      <c r="K551" s="81">
        <v>12744.95853731894</v>
      </c>
      <c r="L551" s="61"/>
      <c r="M551" s="37">
        <f t="shared" si="72"/>
        <v>143.54370148729825</v>
      </c>
      <c r="N551" s="37">
        <f t="shared" si="73"/>
        <v>487.91777430152382</v>
      </c>
      <c r="O551" s="30">
        <f t="shared" si="78"/>
        <v>12113.497061530117</v>
      </c>
      <c r="P551" s="28"/>
      <c r="Q551" s="37">
        <f t="shared" si="74"/>
        <v>5.3686998413258644</v>
      </c>
      <c r="R551" s="37">
        <f t="shared" si="75"/>
        <v>503.91666025294256</v>
      </c>
      <c r="S551" s="37">
        <f t="shared" si="79"/>
        <v>11604.21170143585</v>
      </c>
      <c r="T551" s="37"/>
      <c r="U551" s="37">
        <f t="shared" si="76"/>
        <v>-11.143500242022292</v>
      </c>
      <c r="V551" s="37">
        <f t="shared" si="77"/>
        <v>532.17366923908889</v>
      </c>
      <c r="W551" s="30">
        <f t="shared" si="80"/>
        <v>11072.03803219676</v>
      </c>
    </row>
    <row r="552" spans="2:23">
      <c r="B552" s="33"/>
      <c r="C552" s="104" t="s">
        <v>960</v>
      </c>
      <c r="D552" s="79" t="s">
        <v>961</v>
      </c>
      <c r="E552" s="80">
        <v>13002.897230748551</v>
      </c>
      <c r="F552" s="11">
        <v>1129.7927667714364</v>
      </c>
      <c r="G552" s="11">
        <v>1201.9071986930176</v>
      </c>
      <c r="H552" s="12"/>
      <c r="I552" s="80">
        <v>12987.098779689633</v>
      </c>
      <c r="J552" s="31">
        <v>242.14024237069299</v>
      </c>
      <c r="K552" s="81">
        <v>12744.95853731894</v>
      </c>
      <c r="L552" s="61"/>
      <c r="M552" s="37">
        <f t="shared" si="72"/>
        <v>143.54370148729825</v>
      </c>
      <c r="N552" s="37">
        <f t="shared" si="73"/>
        <v>487.91777430152382</v>
      </c>
      <c r="O552" s="30">
        <f t="shared" si="78"/>
        <v>12113.497061530117</v>
      </c>
      <c r="P552" s="28"/>
      <c r="Q552" s="37">
        <f t="shared" si="74"/>
        <v>5.3686998413258644</v>
      </c>
      <c r="R552" s="37">
        <f t="shared" si="75"/>
        <v>503.91666025294256</v>
      </c>
      <c r="S552" s="37">
        <f t="shared" si="79"/>
        <v>11604.21170143585</v>
      </c>
      <c r="T552" s="37"/>
      <c r="U552" s="37">
        <f t="shared" si="76"/>
        <v>-11.143500242022292</v>
      </c>
      <c r="V552" s="37">
        <f t="shared" si="77"/>
        <v>532.17366923908889</v>
      </c>
      <c r="W552" s="30">
        <f t="shared" si="80"/>
        <v>11072.03803219676</v>
      </c>
    </row>
    <row r="553" spans="2:23">
      <c r="B553" s="33"/>
      <c r="C553" s="104" t="s">
        <v>962</v>
      </c>
      <c r="D553" s="79" t="s">
        <v>963</v>
      </c>
      <c r="E553" s="80">
        <v>13002.897230748551</v>
      </c>
      <c r="F553" s="11">
        <v>1129.7927667714364</v>
      </c>
      <c r="G553" s="11">
        <v>1201.9071986930176</v>
      </c>
      <c r="H553" s="12"/>
      <c r="I553" s="80">
        <v>12987.098779689633</v>
      </c>
      <c r="J553" s="31">
        <v>242.14024237069299</v>
      </c>
      <c r="K553" s="81">
        <v>12744.95853731894</v>
      </c>
      <c r="L553" s="61"/>
      <c r="M553" s="37">
        <f t="shared" si="72"/>
        <v>143.54370148729825</v>
      </c>
      <c r="N553" s="37">
        <f t="shared" si="73"/>
        <v>487.91777430152382</v>
      </c>
      <c r="O553" s="30">
        <f t="shared" si="78"/>
        <v>12113.497061530117</v>
      </c>
      <c r="P553" s="28"/>
      <c r="Q553" s="37">
        <f t="shared" si="74"/>
        <v>5.3686998413258644</v>
      </c>
      <c r="R553" s="37">
        <f t="shared" si="75"/>
        <v>503.91666025294256</v>
      </c>
      <c r="S553" s="37">
        <f t="shared" si="79"/>
        <v>11604.21170143585</v>
      </c>
      <c r="T553" s="37"/>
      <c r="U553" s="37">
        <f t="shared" si="76"/>
        <v>-11.143500242022292</v>
      </c>
      <c r="V553" s="37">
        <f t="shared" si="77"/>
        <v>532.17366923908889</v>
      </c>
      <c r="W553" s="30">
        <f t="shared" si="80"/>
        <v>11072.03803219676</v>
      </c>
    </row>
    <row r="554" spans="2:23">
      <c r="B554" s="33"/>
      <c r="C554" s="104" t="s">
        <v>964</v>
      </c>
      <c r="D554" s="79" t="s">
        <v>965</v>
      </c>
      <c r="E554" s="80">
        <v>13002.897230748551</v>
      </c>
      <c r="F554" s="11">
        <v>1129.7927667714364</v>
      </c>
      <c r="G554" s="11">
        <v>1201.9071986930176</v>
      </c>
      <c r="H554" s="12"/>
      <c r="I554" s="80">
        <v>12987.098779689633</v>
      </c>
      <c r="J554" s="31">
        <v>242.14024237069299</v>
      </c>
      <c r="K554" s="81">
        <v>12744.95853731894</v>
      </c>
      <c r="L554" s="61"/>
      <c r="M554" s="37">
        <f t="shared" si="72"/>
        <v>143.54370148729825</v>
      </c>
      <c r="N554" s="37">
        <f t="shared" si="73"/>
        <v>487.91777430152382</v>
      </c>
      <c r="O554" s="30">
        <f t="shared" si="78"/>
        <v>12113.497061530117</v>
      </c>
      <c r="P554" s="28"/>
      <c r="Q554" s="37">
        <f t="shared" si="74"/>
        <v>5.3686998413258644</v>
      </c>
      <c r="R554" s="37">
        <f t="shared" si="75"/>
        <v>503.91666025294256</v>
      </c>
      <c r="S554" s="37">
        <f t="shared" si="79"/>
        <v>11604.21170143585</v>
      </c>
      <c r="T554" s="37"/>
      <c r="U554" s="37">
        <f t="shared" si="76"/>
        <v>-11.143500242022292</v>
      </c>
      <c r="V554" s="37">
        <f t="shared" si="77"/>
        <v>532.17366923908889</v>
      </c>
      <c r="W554" s="30">
        <f t="shared" si="80"/>
        <v>11072.03803219676</v>
      </c>
    </row>
    <row r="555" spans="2:23">
      <c r="B555" s="103" t="s">
        <v>936</v>
      </c>
      <c r="C555" s="75"/>
      <c r="D555" s="83"/>
      <c r="E555" s="80"/>
      <c r="F555" s="11"/>
      <c r="G555" s="11"/>
      <c r="H555" s="12"/>
      <c r="I555" s="80">
        <v>0</v>
      </c>
      <c r="J555" s="31">
        <v>0</v>
      </c>
      <c r="K555" s="81">
        <v>0</v>
      </c>
      <c r="L555" s="61"/>
      <c r="M555" s="37">
        <f t="shared" si="72"/>
        <v>0</v>
      </c>
      <c r="N555" s="37">
        <f t="shared" si="73"/>
        <v>0</v>
      </c>
      <c r="O555" s="30">
        <f t="shared" si="78"/>
        <v>0</v>
      </c>
      <c r="P555" s="28"/>
      <c r="Q555" s="37">
        <f t="shared" si="74"/>
        <v>0</v>
      </c>
      <c r="R555" s="37">
        <f t="shared" si="75"/>
        <v>0</v>
      </c>
      <c r="S555" s="37">
        <f t="shared" si="79"/>
        <v>0</v>
      </c>
      <c r="T555" s="37"/>
      <c r="U555" s="37">
        <f t="shared" si="76"/>
        <v>0</v>
      </c>
      <c r="V555" s="37">
        <f t="shared" si="77"/>
        <v>0</v>
      </c>
      <c r="W555" s="30">
        <f t="shared" si="80"/>
        <v>0</v>
      </c>
    </row>
    <row r="556" spans="2:23">
      <c r="B556" s="84" t="s">
        <v>966</v>
      </c>
      <c r="C556" s="104" t="s">
        <v>967</v>
      </c>
      <c r="D556" s="79">
        <v>1</v>
      </c>
      <c r="E556" s="80">
        <v>34694.173899149057</v>
      </c>
      <c r="F556" s="11">
        <v>3014.5037032974915</v>
      </c>
      <c r="G556" s="11">
        <v>3206.918833295204</v>
      </c>
      <c r="H556" s="12"/>
      <c r="I556" s="80">
        <v>34652.020662170522</v>
      </c>
      <c r="J556" s="31">
        <v>646.07568049719202</v>
      </c>
      <c r="K556" s="81">
        <v>34005.944981673332</v>
      </c>
      <c r="L556" s="61">
        <v>34005.94</v>
      </c>
      <c r="M556" s="37">
        <f t="shared" si="72"/>
        <v>5.6107505354345539E-5</v>
      </c>
      <c r="N556" s="37">
        <f t="shared" si="73"/>
        <v>1.9071438767743852E-4</v>
      </c>
      <c r="O556" s="30">
        <f t="shared" si="78"/>
        <v>4.734851436862181E-3</v>
      </c>
      <c r="P556" s="28"/>
      <c r="Q556" s="37">
        <f t="shared" si="74"/>
        <v>2.0984853530457373E-6</v>
      </c>
      <c r="R556" s="37">
        <f t="shared" si="75"/>
        <v>1.9696793673519515E-4</v>
      </c>
      <c r="S556" s="37">
        <f t="shared" si="79"/>
        <v>4.5357850147739404E-3</v>
      </c>
      <c r="T556" s="37"/>
      <c r="U556" s="37">
        <f t="shared" si="76"/>
        <v>-4.3557048690899314E-6</v>
      </c>
      <c r="V556" s="37">
        <f t="shared" si="77"/>
        <v>2.0801286776707525E-4</v>
      </c>
      <c r="W556" s="30">
        <f t="shared" si="80"/>
        <v>4.3277721470068656E-3</v>
      </c>
    </row>
    <row r="557" spans="2:23">
      <c r="B557" s="33"/>
      <c r="C557" s="104" t="s">
        <v>968</v>
      </c>
      <c r="D557" s="79">
        <v>2</v>
      </c>
      <c r="E557" s="80">
        <v>34694.173899149057</v>
      </c>
      <c r="F557" s="11">
        <v>3014.5037032974915</v>
      </c>
      <c r="G557" s="11">
        <v>3206.918833295204</v>
      </c>
      <c r="H557" s="12"/>
      <c r="I557" s="80">
        <v>34652.020662170522</v>
      </c>
      <c r="J557" s="31">
        <v>646.07568049719202</v>
      </c>
      <c r="K557" s="81">
        <v>34005.944981673332</v>
      </c>
      <c r="L557" s="61">
        <v>34005.94</v>
      </c>
      <c r="M557" s="37">
        <f t="shared" si="72"/>
        <v>5.6107505354345539E-5</v>
      </c>
      <c r="N557" s="37">
        <f t="shared" si="73"/>
        <v>1.9071438767743852E-4</v>
      </c>
      <c r="O557" s="30">
        <f t="shared" si="78"/>
        <v>4.734851436862181E-3</v>
      </c>
      <c r="P557" s="28"/>
      <c r="Q557" s="37">
        <f t="shared" si="74"/>
        <v>2.0984853530457373E-6</v>
      </c>
      <c r="R557" s="37">
        <f t="shared" si="75"/>
        <v>1.9696793673519515E-4</v>
      </c>
      <c r="S557" s="37">
        <f t="shared" si="79"/>
        <v>4.5357850147739404E-3</v>
      </c>
      <c r="T557" s="37"/>
      <c r="U557" s="37">
        <f t="shared" si="76"/>
        <v>-4.3557048690899314E-6</v>
      </c>
      <c r="V557" s="37">
        <f t="shared" si="77"/>
        <v>2.0801286776707525E-4</v>
      </c>
      <c r="W557" s="30">
        <f t="shared" si="80"/>
        <v>4.3277721470068656E-3</v>
      </c>
    </row>
    <row r="558" spans="2:23">
      <c r="B558" s="33"/>
      <c r="C558" s="104" t="s">
        <v>969</v>
      </c>
      <c r="D558" s="79">
        <v>3</v>
      </c>
      <c r="E558" s="80">
        <v>34694.173899149057</v>
      </c>
      <c r="F558" s="11">
        <v>3014.5037032974915</v>
      </c>
      <c r="G558" s="11">
        <v>3206.918833295204</v>
      </c>
      <c r="H558" s="12"/>
      <c r="I558" s="80">
        <v>34652.020662170522</v>
      </c>
      <c r="J558" s="31">
        <v>646.07568049719202</v>
      </c>
      <c r="K558" s="81">
        <v>34005.944981673332</v>
      </c>
      <c r="L558" s="61"/>
      <c r="M558" s="37">
        <f t="shared" si="72"/>
        <v>383.00157673715387</v>
      </c>
      <c r="N558" s="37">
        <f t="shared" si="73"/>
        <v>1301.8563332233859</v>
      </c>
      <c r="O558" s="30">
        <f t="shared" si="78"/>
        <v>32321.087071712795</v>
      </c>
      <c r="P558" s="28"/>
      <c r="Q558" s="37">
        <f t="shared" si="74"/>
        <v>14.32470030347004</v>
      </c>
      <c r="R558" s="37">
        <f t="shared" si="75"/>
        <v>1344.5443681698273</v>
      </c>
      <c r="S558" s="37">
        <f t="shared" si="79"/>
        <v>30962.218003239497</v>
      </c>
      <c r="T558" s="37"/>
      <c r="U558" s="37">
        <f t="shared" si="76"/>
        <v>-29.732953231967858</v>
      </c>
      <c r="V558" s="37">
        <f t="shared" si="77"/>
        <v>1419.9393794690698</v>
      </c>
      <c r="W558" s="30">
        <f t="shared" si="80"/>
        <v>29542.278623770428</v>
      </c>
    </row>
    <row r="559" spans="2:23">
      <c r="B559" s="33"/>
      <c r="C559" s="104" t="s">
        <v>970</v>
      </c>
      <c r="D559" s="79">
        <v>4</v>
      </c>
      <c r="E559" s="80">
        <v>34694.173899149057</v>
      </c>
      <c r="F559" s="11">
        <v>3014.5037032974915</v>
      </c>
      <c r="G559" s="11">
        <v>3206.918833295204</v>
      </c>
      <c r="H559" s="12"/>
      <c r="I559" s="80">
        <v>34652.020662170522</v>
      </c>
      <c r="J559" s="31">
        <v>646.07568049719202</v>
      </c>
      <c r="K559" s="81">
        <v>34005.944981673332</v>
      </c>
      <c r="L559" s="61"/>
      <c r="M559" s="37">
        <f t="shared" si="72"/>
        <v>383.00157673715387</v>
      </c>
      <c r="N559" s="37">
        <f t="shared" si="73"/>
        <v>1301.8563332233859</v>
      </c>
      <c r="O559" s="30">
        <f t="shared" si="78"/>
        <v>32321.087071712795</v>
      </c>
      <c r="P559" s="28"/>
      <c r="Q559" s="37">
        <f t="shared" si="74"/>
        <v>14.32470030347004</v>
      </c>
      <c r="R559" s="37">
        <f t="shared" si="75"/>
        <v>1344.5443681698273</v>
      </c>
      <c r="S559" s="37">
        <f t="shared" si="79"/>
        <v>30962.218003239497</v>
      </c>
      <c r="T559" s="37"/>
      <c r="U559" s="37">
        <f t="shared" si="76"/>
        <v>-29.732953231967858</v>
      </c>
      <c r="V559" s="37">
        <f t="shared" si="77"/>
        <v>1419.9393794690698</v>
      </c>
      <c r="W559" s="30">
        <f t="shared" si="80"/>
        <v>29542.278623770428</v>
      </c>
    </row>
    <row r="560" spans="2:23">
      <c r="B560" s="33"/>
      <c r="C560" s="104" t="s">
        <v>971</v>
      </c>
      <c r="D560" s="79">
        <v>5</v>
      </c>
      <c r="E560" s="80">
        <v>34694.173899149057</v>
      </c>
      <c r="F560" s="11">
        <v>3014.5037032974915</v>
      </c>
      <c r="G560" s="11">
        <v>3206.918833295204</v>
      </c>
      <c r="H560" s="12"/>
      <c r="I560" s="80">
        <v>34652.020662170522</v>
      </c>
      <c r="J560" s="31">
        <v>646.07568049719202</v>
      </c>
      <c r="K560" s="81">
        <v>34005.944981673332</v>
      </c>
      <c r="L560" s="61"/>
      <c r="M560" s="37">
        <f t="shared" si="72"/>
        <v>383.00157673715387</v>
      </c>
      <c r="N560" s="37">
        <f t="shared" si="73"/>
        <v>1301.8563332233859</v>
      </c>
      <c r="O560" s="30">
        <f t="shared" si="78"/>
        <v>32321.087071712795</v>
      </c>
      <c r="P560" s="28"/>
      <c r="Q560" s="37">
        <f t="shared" si="74"/>
        <v>14.32470030347004</v>
      </c>
      <c r="R560" s="37">
        <f t="shared" si="75"/>
        <v>1344.5443681698273</v>
      </c>
      <c r="S560" s="37">
        <f t="shared" si="79"/>
        <v>30962.218003239497</v>
      </c>
      <c r="T560" s="37"/>
      <c r="U560" s="37">
        <f t="shared" si="76"/>
        <v>-29.732953231967858</v>
      </c>
      <c r="V560" s="37">
        <f t="shared" si="77"/>
        <v>1419.9393794690698</v>
      </c>
      <c r="W560" s="30">
        <f t="shared" si="80"/>
        <v>29542.278623770428</v>
      </c>
    </row>
    <row r="561" spans="2:23">
      <c r="B561" s="33"/>
      <c r="C561" s="104" t="s">
        <v>972</v>
      </c>
      <c r="D561" s="79">
        <v>6</v>
      </c>
      <c r="E561" s="80">
        <v>34694.173899149057</v>
      </c>
      <c r="F561" s="11">
        <v>3014.5037032974915</v>
      </c>
      <c r="G561" s="11">
        <v>3206.918833295204</v>
      </c>
      <c r="H561" s="12"/>
      <c r="I561" s="80">
        <v>34652.020662170522</v>
      </c>
      <c r="J561" s="31">
        <v>646.07568049719202</v>
      </c>
      <c r="K561" s="81">
        <v>34005.944981673332</v>
      </c>
      <c r="L561" s="61"/>
      <c r="M561" s="37">
        <f t="shared" si="72"/>
        <v>383.00157673715387</v>
      </c>
      <c r="N561" s="37">
        <f t="shared" si="73"/>
        <v>1301.8563332233859</v>
      </c>
      <c r="O561" s="30">
        <f t="shared" si="78"/>
        <v>32321.087071712795</v>
      </c>
      <c r="P561" s="28"/>
      <c r="Q561" s="37">
        <f t="shared" si="74"/>
        <v>14.32470030347004</v>
      </c>
      <c r="R561" s="37">
        <f t="shared" si="75"/>
        <v>1344.5443681698273</v>
      </c>
      <c r="S561" s="37">
        <f t="shared" si="79"/>
        <v>30962.218003239497</v>
      </c>
      <c r="T561" s="37"/>
      <c r="U561" s="37">
        <f t="shared" si="76"/>
        <v>-29.732953231967858</v>
      </c>
      <c r="V561" s="37">
        <f t="shared" si="77"/>
        <v>1419.9393794690698</v>
      </c>
      <c r="W561" s="30">
        <f t="shared" si="80"/>
        <v>29542.278623770428</v>
      </c>
    </row>
    <row r="562" spans="2:23">
      <c r="B562" s="33"/>
      <c r="C562" s="104" t="s">
        <v>973</v>
      </c>
      <c r="D562" s="79">
        <v>7</v>
      </c>
      <c r="E562" s="80">
        <v>34694.173899149057</v>
      </c>
      <c r="F562" s="11">
        <v>3014.5037032974915</v>
      </c>
      <c r="G562" s="11">
        <v>3206.918833295204</v>
      </c>
      <c r="H562" s="12"/>
      <c r="I562" s="80">
        <v>34652.020662170522</v>
      </c>
      <c r="J562" s="31">
        <v>646.07568049719202</v>
      </c>
      <c r="K562" s="81">
        <v>34005.944981673332</v>
      </c>
      <c r="L562" s="61"/>
      <c r="M562" s="37">
        <f t="shared" si="72"/>
        <v>383.00157673715387</v>
      </c>
      <c r="N562" s="37">
        <f t="shared" si="73"/>
        <v>1301.8563332233859</v>
      </c>
      <c r="O562" s="30">
        <f t="shared" si="78"/>
        <v>32321.087071712795</v>
      </c>
      <c r="P562" s="28"/>
      <c r="Q562" s="37">
        <f t="shared" si="74"/>
        <v>14.32470030347004</v>
      </c>
      <c r="R562" s="37">
        <f t="shared" si="75"/>
        <v>1344.5443681698273</v>
      </c>
      <c r="S562" s="37">
        <f t="shared" si="79"/>
        <v>30962.218003239497</v>
      </c>
      <c r="T562" s="37"/>
      <c r="U562" s="37">
        <f t="shared" si="76"/>
        <v>-29.732953231967858</v>
      </c>
      <c r="V562" s="37">
        <f t="shared" si="77"/>
        <v>1419.9393794690698</v>
      </c>
      <c r="W562" s="30">
        <f t="shared" si="80"/>
        <v>29542.278623770428</v>
      </c>
    </row>
    <row r="563" spans="2:23">
      <c r="B563" s="33"/>
      <c r="C563" s="104" t="s">
        <v>974</v>
      </c>
      <c r="D563" s="79">
        <v>8</v>
      </c>
      <c r="E563" s="80">
        <v>34694.173899149057</v>
      </c>
      <c r="F563" s="11">
        <v>3014.5037032974915</v>
      </c>
      <c r="G563" s="11">
        <v>3206.918833295204</v>
      </c>
      <c r="H563" s="12"/>
      <c r="I563" s="80">
        <v>34652.020662170522</v>
      </c>
      <c r="J563" s="31">
        <v>646.07568049719202</v>
      </c>
      <c r="K563" s="81">
        <v>34005.944981673332</v>
      </c>
      <c r="L563" s="61"/>
      <c r="M563" s="37">
        <f t="shared" si="72"/>
        <v>383.00157673715387</v>
      </c>
      <c r="N563" s="37">
        <f t="shared" si="73"/>
        <v>1301.8563332233859</v>
      </c>
      <c r="O563" s="30">
        <f t="shared" si="78"/>
        <v>32321.087071712795</v>
      </c>
      <c r="P563" s="28"/>
      <c r="Q563" s="37">
        <f t="shared" si="74"/>
        <v>14.32470030347004</v>
      </c>
      <c r="R563" s="37">
        <f t="shared" si="75"/>
        <v>1344.5443681698273</v>
      </c>
      <c r="S563" s="37">
        <f t="shared" si="79"/>
        <v>30962.218003239497</v>
      </c>
      <c r="T563" s="37"/>
      <c r="U563" s="37">
        <f t="shared" si="76"/>
        <v>-29.732953231967858</v>
      </c>
      <c r="V563" s="37">
        <f t="shared" si="77"/>
        <v>1419.9393794690698</v>
      </c>
      <c r="W563" s="30">
        <f t="shared" si="80"/>
        <v>29542.278623770428</v>
      </c>
    </row>
    <row r="564" spans="2:23">
      <c r="B564" s="33"/>
      <c r="C564" s="104" t="s">
        <v>975</v>
      </c>
      <c r="D564" s="79">
        <v>9</v>
      </c>
      <c r="E564" s="80">
        <v>34694.173899149057</v>
      </c>
      <c r="F564" s="11">
        <v>3014.5037032974915</v>
      </c>
      <c r="G564" s="11">
        <v>3206.918833295204</v>
      </c>
      <c r="H564" s="12"/>
      <c r="I564" s="80">
        <v>34652.020662170522</v>
      </c>
      <c r="J564" s="31">
        <v>646.07568049719202</v>
      </c>
      <c r="K564" s="81">
        <v>34005.944981673332</v>
      </c>
      <c r="L564" s="61"/>
      <c r="M564" s="37">
        <f t="shared" si="72"/>
        <v>383.00157673715387</v>
      </c>
      <c r="N564" s="37">
        <f t="shared" si="73"/>
        <v>1301.8563332233859</v>
      </c>
      <c r="O564" s="30">
        <f t="shared" si="78"/>
        <v>32321.087071712795</v>
      </c>
      <c r="P564" s="28"/>
      <c r="Q564" s="37">
        <f t="shared" si="74"/>
        <v>14.32470030347004</v>
      </c>
      <c r="R564" s="37">
        <f t="shared" si="75"/>
        <v>1344.5443681698273</v>
      </c>
      <c r="S564" s="37">
        <f t="shared" si="79"/>
        <v>30962.218003239497</v>
      </c>
      <c r="T564" s="37"/>
      <c r="U564" s="37">
        <f t="shared" si="76"/>
        <v>-29.732953231967858</v>
      </c>
      <c r="V564" s="37">
        <f t="shared" si="77"/>
        <v>1419.9393794690698</v>
      </c>
      <c r="W564" s="30">
        <f t="shared" si="80"/>
        <v>29542.278623770428</v>
      </c>
    </row>
    <row r="565" spans="2:23">
      <c r="B565" s="33"/>
      <c r="C565" s="104" t="s">
        <v>976</v>
      </c>
      <c r="D565" s="79">
        <v>10</v>
      </c>
      <c r="E565" s="80">
        <v>34694.173899149057</v>
      </c>
      <c r="F565" s="11">
        <v>3014.5037032974915</v>
      </c>
      <c r="G565" s="11">
        <v>3206.918833295204</v>
      </c>
      <c r="H565" s="12"/>
      <c r="I565" s="80">
        <v>34652.020662170522</v>
      </c>
      <c r="J565" s="31">
        <v>646.07568049719202</v>
      </c>
      <c r="K565" s="81">
        <v>34005.944981673332</v>
      </c>
      <c r="L565" s="61"/>
      <c r="M565" s="37">
        <f t="shared" si="72"/>
        <v>383.00157673715387</v>
      </c>
      <c r="N565" s="37">
        <f t="shared" si="73"/>
        <v>1301.8563332233859</v>
      </c>
      <c r="O565" s="30">
        <f t="shared" si="78"/>
        <v>32321.087071712795</v>
      </c>
      <c r="P565" s="28"/>
      <c r="Q565" s="37">
        <f t="shared" si="74"/>
        <v>14.32470030347004</v>
      </c>
      <c r="R565" s="37">
        <f t="shared" si="75"/>
        <v>1344.5443681698273</v>
      </c>
      <c r="S565" s="37">
        <f t="shared" si="79"/>
        <v>30962.218003239497</v>
      </c>
      <c r="T565" s="37"/>
      <c r="U565" s="37">
        <f t="shared" si="76"/>
        <v>-29.732953231967858</v>
      </c>
      <c r="V565" s="37">
        <f t="shared" si="77"/>
        <v>1419.9393794690698</v>
      </c>
      <c r="W565" s="30">
        <f t="shared" si="80"/>
        <v>29542.278623770428</v>
      </c>
    </row>
    <row r="566" spans="2:23">
      <c r="B566" s="33"/>
      <c r="C566" s="104" t="s">
        <v>977</v>
      </c>
      <c r="D566" s="79">
        <v>11</v>
      </c>
      <c r="E566" s="80">
        <v>34694.173899149057</v>
      </c>
      <c r="F566" s="11">
        <v>3014.5037032974915</v>
      </c>
      <c r="G566" s="11">
        <v>3206.918833295204</v>
      </c>
      <c r="H566" s="12"/>
      <c r="I566" s="80">
        <v>34652.020662170522</v>
      </c>
      <c r="J566" s="31">
        <v>646.07568049719202</v>
      </c>
      <c r="K566" s="81">
        <v>34005.944981673332</v>
      </c>
      <c r="L566" s="61"/>
      <c r="M566" s="37">
        <f t="shared" si="72"/>
        <v>383.00157673715387</v>
      </c>
      <c r="N566" s="37">
        <f t="shared" si="73"/>
        <v>1301.8563332233859</v>
      </c>
      <c r="O566" s="30">
        <f t="shared" si="78"/>
        <v>32321.087071712795</v>
      </c>
      <c r="P566" s="28"/>
      <c r="Q566" s="37">
        <f t="shared" si="74"/>
        <v>14.32470030347004</v>
      </c>
      <c r="R566" s="37">
        <f t="shared" si="75"/>
        <v>1344.5443681698273</v>
      </c>
      <c r="S566" s="37">
        <f t="shared" si="79"/>
        <v>30962.218003239497</v>
      </c>
      <c r="T566" s="37"/>
      <c r="U566" s="37">
        <f t="shared" si="76"/>
        <v>-29.732953231967858</v>
      </c>
      <c r="V566" s="37">
        <f t="shared" si="77"/>
        <v>1419.9393794690698</v>
      </c>
      <c r="W566" s="30">
        <f t="shared" si="80"/>
        <v>29542.278623770428</v>
      </c>
    </row>
    <row r="567" spans="2:23">
      <c r="B567" s="33"/>
      <c r="C567" s="104" t="s">
        <v>978</v>
      </c>
      <c r="D567" s="79">
        <v>12</v>
      </c>
      <c r="E567" s="80">
        <v>34694.173899149057</v>
      </c>
      <c r="F567" s="11">
        <v>3014.5037032974915</v>
      </c>
      <c r="G567" s="11">
        <v>3206.918833295204</v>
      </c>
      <c r="H567" s="12"/>
      <c r="I567" s="80">
        <v>34652.020662170522</v>
      </c>
      <c r="J567" s="31">
        <v>646.07568049719202</v>
      </c>
      <c r="K567" s="81">
        <v>34005.944981673332</v>
      </c>
      <c r="L567" s="61"/>
      <c r="M567" s="37">
        <f t="shared" si="72"/>
        <v>383.00157673715387</v>
      </c>
      <c r="N567" s="37">
        <f t="shared" si="73"/>
        <v>1301.8563332233859</v>
      </c>
      <c r="O567" s="30">
        <f t="shared" si="78"/>
        <v>32321.087071712795</v>
      </c>
      <c r="P567" s="28"/>
      <c r="Q567" s="37">
        <f t="shared" si="74"/>
        <v>14.32470030347004</v>
      </c>
      <c r="R567" s="37">
        <f t="shared" si="75"/>
        <v>1344.5443681698273</v>
      </c>
      <c r="S567" s="37">
        <f t="shared" si="79"/>
        <v>30962.218003239497</v>
      </c>
      <c r="T567" s="37"/>
      <c r="U567" s="37">
        <f t="shared" si="76"/>
        <v>-29.732953231967858</v>
      </c>
      <c r="V567" s="37">
        <f t="shared" si="77"/>
        <v>1419.9393794690698</v>
      </c>
      <c r="W567" s="30">
        <f t="shared" si="80"/>
        <v>29542.278623770428</v>
      </c>
    </row>
    <row r="568" spans="2:23">
      <c r="B568" s="33"/>
      <c r="C568" s="104" t="s">
        <v>979</v>
      </c>
      <c r="D568" s="79">
        <v>13</v>
      </c>
      <c r="E568" s="80">
        <v>34694.173899149057</v>
      </c>
      <c r="F568" s="11">
        <v>3014.5037032974915</v>
      </c>
      <c r="G568" s="11">
        <v>3206.918833295204</v>
      </c>
      <c r="H568" s="12"/>
      <c r="I568" s="80">
        <v>34652.020662170522</v>
      </c>
      <c r="J568" s="31">
        <v>646.07568049719202</v>
      </c>
      <c r="K568" s="81">
        <v>34005.944981673332</v>
      </c>
      <c r="L568" s="61"/>
      <c r="M568" s="37">
        <f t="shared" si="72"/>
        <v>383.00157673715387</v>
      </c>
      <c r="N568" s="37">
        <f t="shared" si="73"/>
        <v>1301.8563332233859</v>
      </c>
      <c r="O568" s="30">
        <f t="shared" si="78"/>
        <v>32321.087071712795</v>
      </c>
      <c r="P568" s="28"/>
      <c r="Q568" s="37">
        <f t="shared" si="74"/>
        <v>14.32470030347004</v>
      </c>
      <c r="R568" s="37">
        <f t="shared" si="75"/>
        <v>1344.5443681698273</v>
      </c>
      <c r="S568" s="37">
        <f t="shared" si="79"/>
        <v>30962.218003239497</v>
      </c>
      <c r="T568" s="37"/>
      <c r="U568" s="37">
        <f t="shared" si="76"/>
        <v>-29.732953231967858</v>
      </c>
      <c r="V568" s="37">
        <f t="shared" si="77"/>
        <v>1419.9393794690698</v>
      </c>
      <c r="W568" s="30">
        <f t="shared" si="80"/>
        <v>29542.278623770428</v>
      </c>
    </row>
    <row r="569" spans="2:23">
      <c r="B569" s="33"/>
      <c r="C569" s="104" t="s">
        <v>980</v>
      </c>
      <c r="D569" s="79">
        <v>14</v>
      </c>
      <c r="E569" s="80">
        <v>34694.173899149057</v>
      </c>
      <c r="F569" s="11">
        <v>3014.5037032974915</v>
      </c>
      <c r="G569" s="11">
        <v>3206.918833295204</v>
      </c>
      <c r="H569" s="12"/>
      <c r="I569" s="80">
        <v>34652.020662170522</v>
      </c>
      <c r="J569" s="31">
        <v>646.07568049719202</v>
      </c>
      <c r="K569" s="81">
        <v>34005.944981673332</v>
      </c>
      <c r="L569" s="61"/>
      <c r="M569" s="37">
        <f t="shared" si="72"/>
        <v>383.00157673715387</v>
      </c>
      <c r="N569" s="37">
        <f t="shared" si="73"/>
        <v>1301.8563332233859</v>
      </c>
      <c r="O569" s="30">
        <f t="shared" si="78"/>
        <v>32321.087071712795</v>
      </c>
      <c r="P569" s="28"/>
      <c r="Q569" s="37">
        <f t="shared" si="74"/>
        <v>14.32470030347004</v>
      </c>
      <c r="R569" s="37">
        <f t="shared" si="75"/>
        <v>1344.5443681698273</v>
      </c>
      <c r="S569" s="37">
        <f t="shared" si="79"/>
        <v>30962.218003239497</v>
      </c>
      <c r="T569" s="37"/>
      <c r="U569" s="37">
        <f t="shared" si="76"/>
        <v>-29.732953231967858</v>
      </c>
      <c r="V569" s="37">
        <f t="shared" si="77"/>
        <v>1419.9393794690698</v>
      </c>
      <c r="W569" s="30">
        <f t="shared" si="80"/>
        <v>29542.278623770428</v>
      </c>
    </row>
    <row r="570" spans="2:23">
      <c r="B570" s="33"/>
      <c r="C570" s="104" t="s">
        <v>981</v>
      </c>
      <c r="D570" s="79">
        <v>15</v>
      </c>
      <c r="E570" s="80">
        <v>34694.173899149057</v>
      </c>
      <c r="F570" s="11">
        <v>3014.5037032974915</v>
      </c>
      <c r="G570" s="11">
        <v>3206.918833295204</v>
      </c>
      <c r="H570" s="12"/>
      <c r="I570" s="80">
        <v>34652.020662170522</v>
      </c>
      <c r="J570" s="31">
        <v>646.07568049719202</v>
      </c>
      <c r="K570" s="81">
        <v>34005.944981673332</v>
      </c>
      <c r="L570" s="61"/>
      <c r="M570" s="37">
        <f t="shared" si="72"/>
        <v>383.00157673715387</v>
      </c>
      <c r="N570" s="37">
        <f t="shared" si="73"/>
        <v>1301.8563332233859</v>
      </c>
      <c r="O570" s="30">
        <f t="shared" si="78"/>
        <v>32321.087071712795</v>
      </c>
      <c r="P570" s="28"/>
      <c r="Q570" s="37">
        <f t="shared" si="74"/>
        <v>14.32470030347004</v>
      </c>
      <c r="R570" s="37">
        <f t="shared" si="75"/>
        <v>1344.5443681698273</v>
      </c>
      <c r="S570" s="37">
        <f t="shared" si="79"/>
        <v>30962.218003239497</v>
      </c>
      <c r="T570" s="37"/>
      <c r="U570" s="37">
        <f t="shared" si="76"/>
        <v>-29.732953231967858</v>
      </c>
      <c r="V570" s="37">
        <f t="shared" si="77"/>
        <v>1419.9393794690698</v>
      </c>
      <c r="W570" s="30">
        <f t="shared" si="80"/>
        <v>29542.278623770428</v>
      </c>
    </row>
    <row r="571" spans="2:23">
      <c r="B571" s="33"/>
      <c r="C571" s="104" t="s">
        <v>982</v>
      </c>
      <c r="D571" s="79">
        <v>16</v>
      </c>
      <c r="E571" s="80">
        <v>34694.173899149057</v>
      </c>
      <c r="F571" s="11">
        <v>3014.5037032974915</v>
      </c>
      <c r="G571" s="11">
        <v>3206.918833295204</v>
      </c>
      <c r="H571" s="12"/>
      <c r="I571" s="80">
        <v>34652.020662170522</v>
      </c>
      <c r="J571" s="31">
        <v>646.07568049719202</v>
      </c>
      <c r="K571" s="81">
        <v>34005.944981673332</v>
      </c>
      <c r="L571" s="61"/>
      <c r="M571" s="37">
        <f t="shared" si="72"/>
        <v>383.00157673715387</v>
      </c>
      <c r="N571" s="37">
        <f t="shared" si="73"/>
        <v>1301.8563332233859</v>
      </c>
      <c r="O571" s="30">
        <f t="shared" si="78"/>
        <v>32321.087071712795</v>
      </c>
      <c r="P571" s="28"/>
      <c r="Q571" s="37">
        <f t="shared" si="74"/>
        <v>14.32470030347004</v>
      </c>
      <c r="R571" s="37">
        <f t="shared" si="75"/>
        <v>1344.5443681698273</v>
      </c>
      <c r="S571" s="37">
        <f t="shared" si="79"/>
        <v>30962.218003239497</v>
      </c>
      <c r="T571" s="37"/>
      <c r="U571" s="37">
        <f t="shared" si="76"/>
        <v>-29.732953231967858</v>
      </c>
      <c r="V571" s="37">
        <f t="shared" si="77"/>
        <v>1419.9393794690698</v>
      </c>
      <c r="W571" s="30">
        <f t="shared" si="80"/>
        <v>29542.278623770428</v>
      </c>
    </row>
    <row r="572" spans="2:23">
      <c r="B572" s="33"/>
      <c r="C572" s="104" t="s">
        <v>983</v>
      </c>
      <c r="D572" s="79">
        <v>17</v>
      </c>
      <c r="E572" s="80">
        <v>34694.173899149057</v>
      </c>
      <c r="F572" s="11">
        <v>3014.5037032974915</v>
      </c>
      <c r="G572" s="11">
        <v>3206.918833295204</v>
      </c>
      <c r="H572" s="12"/>
      <c r="I572" s="80">
        <v>34652.020662170522</v>
      </c>
      <c r="J572" s="31">
        <v>646.07568049719202</v>
      </c>
      <c r="K572" s="81">
        <v>34005.944981673332</v>
      </c>
      <c r="L572" s="61"/>
      <c r="M572" s="37">
        <f t="shared" si="72"/>
        <v>383.00157673715387</v>
      </c>
      <c r="N572" s="37">
        <f t="shared" si="73"/>
        <v>1301.8563332233859</v>
      </c>
      <c r="O572" s="30">
        <f t="shared" si="78"/>
        <v>32321.087071712795</v>
      </c>
      <c r="P572" s="28"/>
      <c r="Q572" s="37">
        <f t="shared" si="74"/>
        <v>14.32470030347004</v>
      </c>
      <c r="R572" s="37">
        <f t="shared" si="75"/>
        <v>1344.5443681698273</v>
      </c>
      <c r="S572" s="37">
        <f t="shared" si="79"/>
        <v>30962.218003239497</v>
      </c>
      <c r="T572" s="37"/>
      <c r="U572" s="37">
        <f t="shared" si="76"/>
        <v>-29.732953231967858</v>
      </c>
      <c r="V572" s="37">
        <f t="shared" si="77"/>
        <v>1419.9393794690698</v>
      </c>
      <c r="W572" s="30">
        <f t="shared" si="80"/>
        <v>29542.278623770428</v>
      </c>
    </row>
    <row r="573" spans="2:23">
      <c r="B573" s="33"/>
      <c r="C573" s="104" t="s">
        <v>984</v>
      </c>
      <c r="D573" s="79">
        <v>18</v>
      </c>
      <c r="E573" s="80">
        <v>34694.173899149057</v>
      </c>
      <c r="F573" s="11">
        <v>3014.5037032974915</v>
      </c>
      <c r="G573" s="11">
        <v>3206.918833295204</v>
      </c>
      <c r="H573" s="12"/>
      <c r="I573" s="80">
        <v>34652.020662170522</v>
      </c>
      <c r="J573" s="31">
        <v>646.07568049719202</v>
      </c>
      <c r="K573" s="81">
        <v>34005.944981673332</v>
      </c>
      <c r="L573" s="61"/>
      <c r="M573" s="37">
        <f t="shared" si="72"/>
        <v>383.00157673715387</v>
      </c>
      <c r="N573" s="37">
        <f t="shared" si="73"/>
        <v>1301.8563332233859</v>
      </c>
      <c r="O573" s="30">
        <f t="shared" si="78"/>
        <v>32321.087071712795</v>
      </c>
      <c r="P573" s="28"/>
      <c r="Q573" s="37">
        <f t="shared" si="74"/>
        <v>14.32470030347004</v>
      </c>
      <c r="R573" s="37">
        <f t="shared" si="75"/>
        <v>1344.5443681698273</v>
      </c>
      <c r="S573" s="37">
        <f t="shared" si="79"/>
        <v>30962.218003239497</v>
      </c>
      <c r="T573" s="37"/>
      <c r="U573" s="37">
        <f t="shared" si="76"/>
        <v>-29.732953231967858</v>
      </c>
      <c r="V573" s="37">
        <f t="shared" si="77"/>
        <v>1419.9393794690698</v>
      </c>
      <c r="W573" s="30">
        <f t="shared" si="80"/>
        <v>29542.278623770428</v>
      </c>
    </row>
    <row r="574" spans="2:23">
      <c r="B574" s="33"/>
      <c r="C574" s="104" t="s">
        <v>985</v>
      </c>
      <c r="D574" s="79">
        <v>19</v>
      </c>
      <c r="E574" s="80">
        <v>34694.173899149057</v>
      </c>
      <c r="F574" s="11">
        <v>3014.5037032974915</v>
      </c>
      <c r="G574" s="11">
        <v>3206.918833295204</v>
      </c>
      <c r="H574" s="12"/>
      <c r="I574" s="80">
        <v>34652.020662170522</v>
      </c>
      <c r="J574" s="31">
        <v>646.07568049719202</v>
      </c>
      <c r="K574" s="81">
        <v>34005.944981673332</v>
      </c>
      <c r="L574" s="61"/>
      <c r="M574" s="37">
        <f t="shared" si="72"/>
        <v>383.00157673715387</v>
      </c>
      <c r="N574" s="37">
        <f t="shared" si="73"/>
        <v>1301.8563332233859</v>
      </c>
      <c r="O574" s="30">
        <f t="shared" si="78"/>
        <v>32321.087071712795</v>
      </c>
      <c r="P574" s="28"/>
      <c r="Q574" s="37">
        <f t="shared" si="74"/>
        <v>14.32470030347004</v>
      </c>
      <c r="R574" s="37">
        <f t="shared" si="75"/>
        <v>1344.5443681698273</v>
      </c>
      <c r="S574" s="37">
        <f t="shared" si="79"/>
        <v>30962.218003239497</v>
      </c>
      <c r="T574" s="37"/>
      <c r="U574" s="37">
        <f t="shared" si="76"/>
        <v>-29.732953231967858</v>
      </c>
      <c r="V574" s="37">
        <f t="shared" si="77"/>
        <v>1419.9393794690698</v>
      </c>
      <c r="W574" s="30">
        <f t="shared" si="80"/>
        <v>29542.278623770428</v>
      </c>
    </row>
    <row r="575" spans="2:23">
      <c r="B575" s="33"/>
      <c r="C575" s="104" t="s">
        <v>986</v>
      </c>
      <c r="D575" s="79">
        <v>20</v>
      </c>
      <c r="E575" s="80">
        <v>34694.173899149057</v>
      </c>
      <c r="F575" s="11">
        <v>3014.5037032974915</v>
      </c>
      <c r="G575" s="11">
        <v>3206.918833295204</v>
      </c>
      <c r="H575" s="12"/>
      <c r="I575" s="80">
        <v>34652.020662170522</v>
      </c>
      <c r="J575" s="31">
        <v>646.07568049719202</v>
      </c>
      <c r="K575" s="81">
        <v>34005.944981673332</v>
      </c>
      <c r="L575" s="61"/>
      <c r="M575" s="37">
        <f t="shared" si="72"/>
        <v>383.00157673715387</v>
      </c>
      <c r="N575" s="37">
        <f t="shared" si="73"/>
        <v>1301.8563332233859</v>
      </c>
      <c r="O575" s="30">
        <f t="shared" si="78"/>
        <v>32321.087071712795</v>
      </c>
      <c r="P575" s="28"/>
      <c r="Q575" s="37">
        <f t="shared" si="74"/>
        <v>14.32470030347004</v>
      </c>
      <c r="R575" s="37">
        <f t="shared" si="75"/>
        <v>1344.5443681698273</v>
      </c>
      <c r="S575" s="37">
        <f t="shared" si="79"/>
        <v>30962.218003239497</v>
      </c>
      <c r="T575" s="37"/>
      <c r="U575" s="37">
        <f t="shared" si="76"/>
        <v>-29.732953231967858</v>
      </c>
      <c r="V575" s="37">
        <f t="shared" si="77"/>
        <v>1419.9393794690698</v>
      </c>
      <c r="W575" s="30">
        <f t="shared" si="80"/>
        <v>29542.278623770428</v>
      </c>
    </row>
    <row r="576" spans="2:23">
      <c r="B576" s="33"/>
      <c r="C576" s="104" t="s">
        <v>987</v>
      </c>
      <c r="D576" s="79">
        <v>21</v>
      </c>
      <c r="E576" s="80">
        <v>34694.173899149057</v>
      </c>
      <c r="F576" s="11">
        <v>3014.5037032974915</v>
      </c>
      <c r="G576" s="11">
        <v>3206.918833295204</v>
      </c>
      <c r="H576" s="12"/>
      <c r="I576" s="80">
        <v>34652.020662170522</v>
      </c>
      <c r="J576" s="31">
        <v>646.07568049719202</v>
      </c>
      <c r="K576" s="81">
        <v>34005.944981673332</v>
      </c>
      <c r="L576" s="61"/>
      <c r="M576" s="37">
        <f t="shared" si="72"/>
        <v>383.00157673715387</v>
      </c>
      <c r="N576" s="37">
        <f t="shared" si="73"/>
        <v>1301.8563332233859</v>
      </c>
      <c r="O576" s="30">
        <f t="shared" si="78"/>
        <v>32321.087071712795</v>
      </c>
      <c r="P576" s="28"/>
      <c r="Q576" s="37">
        <f t="shared" si="74"/>
        <v>14.32470030347004</v>
      </c>
      <c r="R576" s="37">
        <f t="shared" si="75"/>
        <v>1344.5443681698273</v>
      </c>
      <c r="S576" s="37">
        <f t="shared" si="79"/>
        <v>30962.218003239497</v>
      </c>
      <c r="T576" s="37"/>
      <c r="U576" s="37">
        <f t="shared" si="76"/>
        <v>-29.732953231967858</v>
      </c>
      <c r="V576" s="37">
        <f t="shared" si="77"/>
        <v>1419.9393794690698</v>
      </c>
      <c r="W576" s="30">
        <f t="shared" si="80"/>
        <v>29542.278623770428</v>
      </c>
    </row>
    <row r="577" spans="2:23">
      <c r="B577" s="33"/>
      <c r="C577" s="104" t="s">
        <v>988</v>
      </c>
      <c r="D577" s="79">
        <v>22</v>
      </c>
      <c r="E577" s="80">
        <v>34694.173899149057</v>
      </c>
      <c r="F577" s="11">
        <v>3014.5037032974915</v>
      </c>
      <c r="G577" s="11">
        <v>3206.918833295204</v>
      </c>
      <c r="H577" s="12"/>
      <c r="I577" s="80">
        <v>34652.020662170522</v>
      </c>
      <c r="J577" s="31">
        <v>646.07568049719202</v>
      </c>
      <c r="K577" s="81">
        <v>34005.944981673332</v>
      </c>
      <c r="L577" s="61"/>
      <c r="M577" s="37">
        <f t="shared" si="72"/>
        <v>383.00157673715387</v>
      </c>
      <c r="N577" s="37">
        <f t="shared" si="73"/>
        <v>1301.8563332233859</v>
      </c>
      <c r="O577" s="30">
        <f t="shared" si="78"/>
        <v>32321.087071712795</v>
      </c>
      <c r="P577" s="28"/>
      <c r="Q577" s="37">
        <f t="shared" si="74"/>
        <v>14.32470030347004</v>
      </c>
      <c r="R577" s="37">
        <f t="shared" si="75"/>
        <v>1344.5443681698273</v>
      </c>
      <c r="S577" s="37">
        <f t="shared" si="79"/>
        <v>30962.218003239497</v>
      </c>
      <c r="T577" s="37"/>
      <c r="U577" s="37">
        <f t="shared" si="76"/>
        <v>-29.732953231967858</v>
      </c>
      <c r="V577" s="37">
        <f t="shared" si="77"/>
        <v>1419.9393794690698</v>
      </c>
      <c r="W577" s="30">
        <f t="shared" si="80"/>
        <v>29542.278623770428</v>
      </c>
    </row>
    <row r="578" spans="2:23">
      <c r="B578" s="33"/>
      <c r="C578" s="104" t="s">
        <v>989</v>
      </c>
      <c r="D578" s="79">
        <v>23</v>
      </c>
      <c r="E578" s="80">
        <v>34694.173899149057</v>
      </c>
      <c r="F578" s="11">
        <v>3014.5037032974915</v>
      </c>
      <c r="G578" s="11">
        <v>3206.918833295204</v>
      </c>
      <c r="H578" s="12"/>
      <c r="I578" s="80">
        <v>34652.020662170522</v>
      </c>
      <c r="J578" s="31">
        <v>646.07568049719202</v>
      </c>
      <c r="K578" s="81">
        <v>34005.944981673332</v>
      </c>
      <c r="L578" s="61"/>
      <c r="M578" s="37">
        <f t="shared" si="72"/>
        <v>383.00157673715387</v>
      </c>
      <c r="N578" s="37">
        <f t="shared" si="73"/>
        <v>1301.8563332233859</v>
      </c>
      <c r="O578" s="30">
        <f t="shared" si="78"/>
        <v>32321.087071712795</v>
      </c>
      <c r="P578" s="28"/>
      <c r="Q578" s="37">
        <f t="shared" si="74"/>
        <v>14.32470030347004</v>
      </c>
      <c r="R578" s="37">
        <f t="shared" si="75"/>
        <v>1344.5443681698273</v>
      </c>
      <c r="S578" s="37">
        <f t="shared" si="79"/>
        <v>30962.218003239497</v>
      </c>
      <c r="T578" s="37"/>
      <c r="U578" s="37">
        <f t="shared" si="76"/>
        <v>-29.732953231967858</v>
      </c>
      <c r="V578" s="37">
        <f t="shared" si="77"/>
        <v>1419.9393794690698</v>
      </c>
      <c r="W578" s="30">
        <f t="shared" si="80"/>
        <v>29542.278623770428</v>
      </c>
    </row>
    <row r="579" spans="2:23">
      <c r="B579" s="33"/>
      <c r="C579" s="104" t="s">
        <v>990</v>
      </c>
      <c r="D579" s="79">
        <v>24</v>
      </c>
      <c r="E579" s="80">
        <v>34694.173899149057</v>
      </c>
      <c r="F579" s="11">
        <v>3014.5037032974915</v>
      </c>
      <c r="G579" s="11">
        <v>3206.918833295204</v>
      </c>
      <c r="H579" s="12"/>
      <c r="I579" s="80">
        <v>34652.020662170522</v>
      </c>
      <c r="J579" s="31">
        <v>646.07568049719202</v>
      </c>
      <c r="K579" s="81">
        <v>34005.944981673332</v>
      </c>
      <c r="L579" s="61"/>
      <c r="M579" s="37">
        <f t="shared" si="72"/>
        <v>383.00157673715387</v>
      </c>
      <c r="N579" s="37">
        <f t="shared" si="73"/>
        <v>1301.8563332233859</v>
      </c>
      <c r="O579" s="30">
        <f t="shared" si="78"/>
        <v>32321.087071712795</v>
      </c>
      <c r="P579" s="28"/>
      <c r="Q579" s="37">
        <f t="shared" si="74"/>
        <v>14.32470030347004</v>
      </c>
      <c r="R579" s="37">
        <f t="shared" si="75"/>
        <v>1344.5443681698273</v>
      </c>
      <c r="S579" s="37">
        <f t="shared" si="79"/>
        <v>30962.218003239497</v>
      </c>
      <c r="T579" s="37"/>
      <c r="U579" s="37">
        <f t="shared" si="76"/>
        <v>-29.732953231967858</v>
      </c>
      <c r="V579" s="37">
        <f t="shared" si="77"/>
        <v>1419.9393794690698</v>
      </c>
      <c r="W579" s="30">
        <f t="shared" si="80"/>
        <v>29542.278623770428</v>
      </c>
    </row>
    <row r="580" spans="2:23">
      <c r="B580" s="33"/>
      <c r="C580" s="104" t="s">
        <v>991</v>
      </c>
      <c r="D580" s="79">
        <v>25</v>
      </c>
      <c r="E580" s="80">
        <v>34694.173899149057</v>
      </c>
      <c r="F580" s="11">
        <v>3014.5037032974915</v>
      </c>
      <c r="G580" s="11">
        <v>3206.918833295204</v>
      </c>
      <c r="H580" s="12"/>
      <c r="I580" s="80">
        <v>34652.020662170522</v>
      </c>
      <c r="J580" s="31">
        <v>646.07568049719202</v>
      </c>
      <c r="K580" s="81">
        <v>34005.944981673332</v>
      </c>
      <c r="L580" s="61"/>
      <c r="M580" s="37">
        <f t="shared" si="72"/>
        <v>383.00157673715387</v>
      </c>
      <c r="N580" s="37">
        <f t="shared" si="73"/>
        <v>1301.8563332233859</v>
      </c>
      <c r="O580" s="30">
        <f t="shared" si="78"/>
        <v>32321.087071712795</v>
      </c>
      <c r="P580" s="28"/>
      <c r="Q580" s="37">
        <f t="shared" si="74"/>
        <v>14.32470030347004</v>
      </c>
      <c r="R580" s="37">
        <f t="shared" si="75"/>
        <v>1344.5443681698273</v>
      </c>
      <c r="S580" s="37">
        <f t="shared" si="79"/>
        <v>30962.218003239497</v>
      </c>
      <c r="T580" s="37"/>
      <c r="U580" s="37">
        <f t="shared" si="76"/>
        <v>-29.732953231967858</v>
      </c>
      <c r="V580" s="37">
        <f t="shared" si="77"/>
        <v>1419.9393794690698</v>
      </c>
      <c r="W580" s="30">
        <f t="shared" si="80"/>
        <v>29542.278623770428</v>
      </c>
    </row>
    <row r="581" spans="2:23">
      <c r="B581" s="33"/>
      <c r="C581" s="104" t="s">
        <v>992</v>
      </c>
      <c r="D581" s="79">
        <v>26</v>
      </c>
      <c r="E581" s="80">
        <v>34694.173899149057</v>
      </c>
      <c r="F581" s="11">
        <v>3014.5037032974915</v>
      </c>
      <c r="G581" s="11">
        <v>3206.918833295204</v>
      </c>
      <c r="H581" s="12"/>
      <c r="I581" s="80">
        <v>34652.020662170522</v>
      </c>
      <c r="J581" s="31">
        <v>646.07568049719202</v>
      </c>
      <c r="K581" s="81">
        <v>34005.944981673332</v>
      </c>
      <c r="L581" s="61"/>
      <c r="M581" s="37">
        <f t="shared" si="72"/>
        <v>383.00157673715387</v>
      </c>
      <c r="N581" s="37">
        <f t="shared" si="73"/>
        <v>1301.8563332233859</v>
      </c>
      <c r="O581" s="30">
        <f t="shared" si="78"/>
        <v>32321.087071712795</v>
      </c>
      <c r="P581" s="28"/>
      <c r="Q581" s="37">
        <f t="shared" si="74"/>
        <v>14.32470030347004</v>
      </c>
      <c r="R581" s="37">
        <f t="shared" si="75"/>
        <v>1344.5443681698273</v>
      </c>
      <c r="S581" s="37">
        <f t="shared" si="79"/>
        <v>30962.218003239497</v>
      </c>
      <c r="T581" s="37"/>
      <c r="U581" s="37">
        <f t="shared" si="76"/>
        <v>-29.732953231967858</v>
      </c>
      <c r="V581" s="37">
        <f t="shared" si="77"/>
        <v>1419.9393794690698</v>
      </c>
      <c r="W581" s="30">
        <f t="shared" si="80"/>
        <v>29542.278623770428</v>
      </c>
    </row>
    <row r="582" spans="2:23">
      <c r="B582" s="33"/>
      <c r="C582" s="104" t="s">
        <v>993</v>
      </c>
      <c r="D582" s="79">
        <v>27</v>
      </c>
      <c r="E582" s="80">
        <v>34694.173899149057</v>
      </c>
      <c r="F582" s="11">
        <v>3014.5037032974915</v>
      </c>
      <c r="G582" s="11">
        <v>3206.918833295204</v>
      </c>
      <c r="H582" s="12"/>
      <c r="I582" s="80">
        <v>34652.020662170522</v>
      </c>
      <c r="J582" s="31">
        <v>646.07568049719202</v>
      </c>
      <c r="K582" s="81">
        <v>34005.944981673332</v>
      </c>
      <c r="L582" s="61"/>
      <c r="M582" s="37">
        <f t="shared" si="72"/>
        <v>383.00157673715387</v>
      </c>
      <c r="N582" s="37">
        <f t="shared" si="73"/>
        <v>1301.8563332233859</v>
      </c>
      <c r="O582" s="30">
        <f t="shared" si="78"/>
        <v>32321.087071712795</v>
      </c>
      <c r="P582" s="28"/>
      <c r="Q582" s="37">
        <f t="shared" si="74"/>
        <v>14.32470030347004</v>
      </c>
      <c r="R582" s="37">
        <f t="shared" si="75"/>
        <v>1344.5443681698273</v>
      </c>
      <c r="S582" s="37">
        <f t="shared" si="79"/>
        <v>30962.218003239497</v>
      </c>
      <c r="T582" s="37"/>
      <c r="U582" s="37">
        <f t="shared" si="76"/>
        <v>-29.732953231967858</v>
      </c>
      <c r="V582" s="37">
        <f t="shared" si="77"/>
        <v>1419.9393794690698</v>
      </c>
      <c r="W582" s="30">
        <f t="shared" si="80"/>
        <v>29542.278623770428</v>
      </c>
    </row>
    <row r="583" spans="2:23">
      <c r="B583" s="33"/>
      <c r="C583" s="104" t="s">
        <v>994</v>
      </c>
      <c r="D583" s="79">
        <v>28</v>
      </c>
      <c r="E583" s="80">
        <v>34694.173899149057</v>
      </c>
      <c r="F583" s="11">
        <v>3014.5037032974915</v>
      </c>
      <c r="G583" s="11">
        <v>3206.918833295204</v>
      </c>
      <c r="H583" s="12"/>
      <c r="I583" s="80">
        <v>34652.020662170522</v>
      </c>
      <c r="J583" s="31">
        <v>646.07568049719202</v>
      </c>
      <c r="K583" s="81">
        <v>34005.944981673332</v>
      </c>
      <c r="L583" s="61"/>
      <c r="M583" s="37">
        <f t="shared" si="72"/>
        <v>383.00157673715387</v>
      </c>
      <c r="N583" s="37">
        <f t="shared" si="73"/>
        <v>1301.8563332233859</v>
      </c>
      <c r="O583" s="30">
        <f t="shared" si="78"/>
        <v>32321.087071712795</v>
      </c>
      <c r="P583" s="28"/>
      <c r="Q583" s="37">
        <f t="shared" si="74"/>
        <v>14.32470030347004</v>
      </c>
      <c r="R583" s="37">
        <f t="shared" si="75"/>
        <v>1344.5443681698273</v>
      </c>
      <c r="S583" s="37">
        <f t="shared" si="79"/>
        <v>30962.218003239497</v>
      </c>
      <c r="T583" s="37"/>
      <c r="U583" s="37">
        <f t="shared" si="76"/>
        <v>-29.732953231967858</v>
      </c>
      <c r="V583" s="37">
        <f t="shared" si="77"/>
        <v>1419.9393794690698</v>
      </c>
      <c r="W583" s="30">
        <f t="shared" si="80"/>
        <v>29542.278623770428</v>
      </c>
    </row>
    <row r="584" spans="2:23">
      <c r="B584" s="33"/>
      <c r="C584" s="104" t="s">
        <v>995</v>
      </c>
      <c r="D584" s="79">
        <v>29</v>
      </c>
      <c r="E584" s="80">
        <v>34694.173899149057</v>
      </c>
      <c r="F584" s="11">
        <v>3014.5037032974915</v>
      </c>
      <c r="G584" s="11">
        <v>3206.918833295204</v>
      </c>
      <c r="H584" s="12"/>
      <c r="I584" s="80">
        <v>34652.020662170522</v>
      </c>
      <c r="J584" s="31">
        <v>646.07568049719202</v>
      </c>
      <c r="K584" s="81">
        <v>34005.944981673332</v>
      </c>
      <c r="L584" s="61"/>
      <c r="M584" s="37">
        <f t="shared" ref="M584:M647" si="81">(K584-L584)/(K$1018-L$1018)*M$1018</f>
        <v>383.00157673715387</v>
      </c>
      <c r="N584" s="37">
        <f t="shared" ref="N584:N647" si="82">M584/M$1018*N$1018</f>
        <v>1301.8563332233859</v>
      </c>
      <c r="O584" s="30">
        <f t="shared" si="78"/>
        <v>32321.087071712795</v>
      </c>
      <c r="P584" s="28"/>
      <c r="Q584" s="37">
        <f t="shared" ref="Q584:Q647" si="83">(O584-P584)/(O$1018-P$1018)*Q$1018</f>
        <v>14.32470030347004</v>
      </c>
      <c r="R584" s="37">
        <f t="shared" ref="R584:R647" si="84">Q584/Q$1018*R$1018</f>
        <v>1344.5443681698273</v>
      </c>
      <c r="S584" s="37">
        <f t="shared" si="79"/>
        <v>30962.218003239497</v>
      </c>
      <c r="T584" s="37"/>
      <c r="U584" s="37">
        <f t="shared" ref="U584:U647" si="85">(S584-T584)/(S$1018-T$1018)*U$1018</f>
        <v>-29.732953231967858</v>
      </c>
      <c r="V584" s="37">
        <f t="shared" ref="V584:V647" si="86">R584/R$1018*V$1018</f>
        <v>1419.9393794690698</v>
      </c>
      <c r="W584" s="30">
        <f t="shared" si="80"/>
        <v>29542.278623770428</v>
      </c>
    </row>
    <row r="585" spans="2:23">
      <c r="B585" s="33"/>
      <c r="C585" s="104" t="s">
        <v>996</v>
      </c>
      <c r="D585" s="79">
        <v>30</v>
      </c>
      <c r="E585" s="80">
        <v>34694.173899149057</v>
      </c>
      <c r="F585" s="11">
        <v>3014.5037032974915</v>
      </c>
      <c r="G585" s="11">
        <v>3206.918833295204</v>
      </c>
      <c r="H585" s="12"/>
      <c r="I585" s="80">
        <v>34652.020662170522</v>
      </c>
      <c r="J585" s="31">
        <v>646.07568049719202</v>
      </c>
      <c r="K585" s="81">
        <v>34005.944981673332</v>
      </c>
      <c r="L585" s="61">
        <v>34005.94</v>
      </c>
      <c r="M585" s="37">
        <f t="shared" si="81"/>
        <v>5.6107505354345539E-5</v>
      </c>
      <c r="N585" s="37">
        <f t="shared" si="82"/>
        <v>1.9071438767743852E-4</v>
      </c>
      <c r="O585" s="30">
        <f t="shared" ref="O585:O648" si="87">K585-L585-M585-N585</f>
        <v>4.734851436862181E-3</v>
      </c>
      <c r="P585" s="28"/>
      <c r="Q585" s="37">
        <f t="shared" si="83"/>
        <v>2.0984853530457373E-6</v>
      </c>
      <c r="R585" s="37">
        <f t="shared" si="84"/>
        <v>1.9696793673519515E-4</v>
      </c>
      <c r="S585" s="37">
        <f t="shared" ref="S585:S648" si="88">O585-P585-Q585-R585</f>
        <v>4.5357850147739404E-3</v>
      </c>
      <c r="T585" s="37"/>
      <c r="U585" s="37">
        <f t="shared" si="85"/>
        <v>-4.3557048690899314E-6</v>
      </c>
      <c r="V585" s="37">
        <f t="shared" si="86"/>
        <v>2.0801286776707525E-4</v>
      </c>
      <c r="W585" s="30">
        <f t="shared" ref="W585:W648" si="89">O585-P585-Q585-R585-V585</f>
        <v>4.3277721470068656E-3</v>
      </c>
    </row>
    <row r="586" spans="2:23">
      <c r="B586" s="33"/>
      <c r="C586" s="104" t="s">
        <v>997</v>
      </c>
      <c r="D586" s="79">
        <v>31</v>
      </c>
      <c r="E586" s="80">
        <v>34694.173899149057</v>
      </c>
      <c r="F586" s="11">
        <v>3014.5037032974915</v>
      </c>
      <c r="G586" s="11">
        <v>3206.918833295204</v>
      </c>
      <c r="H586" s="12"/>
      <c r="I586" s="80">
        <v>34652.020662170522</v>
      </c>
      <c r="J586" s="31">
        <v>646.07568049719202</v>
      </c>
      <c r="K586" s="81">
        <v>34005.944981673332</v>
      </c>
      <c r="L586" s="61"/>
      <c r="M586" s="37">
        <f t="shared" si="81"/>
        <v>383.00157673715387</v>
      </c>
      <c r="N586" s="37">
        <f t="shared" si="82"/>
        <v>1301.8563332233859</v>
      </c>
      <c r="O586" s="30">
        <f t="shared" si="87"/>
        <v>32321.087071712795</v>
      </c>
      <c r="P586" s="28"/>
      <c r="Q586" s="37">
        <f t="shared" si="83"/>
        <v>14.32470030347004</v>
      </c>
      <c r="R586" s="37">
        <f t="shared" si="84"/>
        <v>1344.5443681698273</v>
      </c>
      <c r="S586" s="37">
        <f t="shared" si="88"/>
        <v>30962.218003239497</v>
      </c>
      <c r="T586" s="37"/>
      <c r="U586" s="37">
        <f t="shared" si="85"/>
        <v>-29.732953231967858</v>
      </c>
      <c r="V586" s="37">
        <f t="shared" si="86"/>
        <v>1419.9393794690698</v>
      </c>
      <c r="W586" s="30">
        <f t="shared" si="89"/>
        <v>29542.278623770428</v>
      </c>
    </row>
    <row r="587" spans="2:23">
      <c r="B587" s="33"/>
      <c r="C587" s="104" t="s">
        <v>998</v>
      </c>
      <c r="D587" s="79">
        <v>32</v>
      </c>
      <c r="E587" s="80">
        <v>34694.173899149057</v>
      </c>
      <c r="F587" s="11">
        <v>3014.5037032974915</v>
      </c>
      <c r="G587" s="11">
        <v>3206.918833295204</v>
      </c>
      <c r="H587" s="12"/>
      <c r="I587" s="80">
        <v>34652.020662170522</v>
      </c>
      <c r="J587" s="31">
        <v>646.07568049719202</v>
      </c>
      <c r="K587" s="81">
        <v>34005.944981673332</v>
      </c>
      <c r="L587" s="61"/>
      <c r="M587" s="37">
        <f t="shared" si="81"/>
        <v>383.00157673715387</v>
      </c>
      <c r="N587" s="37">
        <f t="shared" si="82"/>
        <v>1301.8563332233859</v>
      </c>
      <c r="O587" s="30">
        <f t="shared" si="87"/>
        <v>32321.087071712795</v>
      </c>
      <c r="P587" s="28"/>
      <c r="Q587" s="37">
        <f t="shared" si="83"/>
        <v>14.32470030347004</v>
      </c>
      <c r="R587" s="37">
        <f t="shared" si="84"/>
        <v>1344.5443681698273</v>
      </c>
      <c r="S587" s="37">
        <f t="shared" si="88"/>
        <v>30962.218003239497</v>
      </c>
      <c r="T587" s="37"/>
      <c r="U587" s="37">
        <f t="shared" si="85"/>
        <v>-29.732953231967858</v>
      </c>
      <c r="V587" s="37">
        <f t="shared" si="86"/>
        <v>1419.9393794690698</v>
      </c>
      <c r="W587" s="30">
        <f t="shared" si="89"/>
        <v>29542.278623770428</v>
      </c>
    </row>
    <row r="588" spans="2:23">
      <c r="B588" s="33"/>
      <c r="C588" s="104" t="s">
        <v>999</v>
      </c>
      <c r="D588" s="79">
        <v>33</v>
      </c>
      <c r="E588" s="80">
        <v>34694.173899149057</v>
      </c>
      <c r="F588" s="11">
        <v>3014.5037032974915</v>
      </c>
      <c r="G588" s="11">
        <v>3206.918833295204</v>
      </c>
      <c r="H588" s="12"/>
      <c r="I588" s="80">
        <v>34652.020662170522</v>
      </c>
      <c r="J588" s="31">
        <v>646.07568049719202</v>
      </c>
      <c r="K588" s="81">
        <v>34005.944981673332</v>
      </c>
      <c r="L588" s="61"/>
      <c r="M588" s="37">
        <f t="shared" si="81"/>
        <v>383.00157673715387</v>
      </c>
      <c r="N588" s="37">
        <f t="shared" si="82"/>
        <v>1301.8563332233859</v>
      </c>
      <c r="O588" s="30">
        <f t="shared" si="87"/>
        <v>32321.087071712795</v>
      </c>
      <c r="P588" s="28"/>
      <c r="Q588" s="37">
        <f t="shared" si="83"/>
        <v>14.32470030347004</v>
      </c>
      <c r="R588" s="37">
        <f t="shared" si="84"/>
        <v>1344.5443681698273</v>
      </c>
      <c r="S588" s="37">
        <f t="shared" si="88"/>
        <v>30962.218003239497</v>
      </c>
      <c r="T588" s="37"/>
      <c r="U588" s="37">
        <f t="shared" si="85"/>
        <v>-29.732953231967858</v>
      </c>
      <c r="V588" s="37">
        <f t="shared" si="86"/>
        <v>1419.9393794690698</v>
      </c>
      <c r="W588" s="30">
        <f t="shared" si="89"/>
        <v>29542.278623770428</v>
      </c>
    </row>
    <row r="589" spans="2:23">
      <c r="B589" s="33"/>
      <c r="C589" s="104" t="s">
        <v>1000</v>
      </c>
      <c r="D589" s="79">
        <v>34</v>
      </c>
      <c r="E589" s="80">
        <v>34694.173899149057</v>
      </c>
      <c r="F589" s="11">
        <v>3014.5037032974915</v>
      </c>
      <c r="G589" s="11">
        <v>3206.918833295204</v>
      </c>
      <c r="H589" s="12"/>
      <c r="I589" s="80">
        <v>34652.020662170522</v>
      </c>
      <c r="J589" s="31">
        <v>646.07568049719202</v>
      </c>
      <c r="K589" s="81">
        <v>34005.944981673332</v>
      </c>
      <c r="L589" s="61"/>
      <c r="M589" s="37">
        <f t="shared" si="81"/>
        <v>383.00157673715387</v>
      </c>
      <c r="N589" s="37">
        <f t="shared" si="82"/>
        <v>1301.8563332233859</v>
      </c>
      <c r="O589" s="30">
        <f t="shared" si="87"/>
        <v>32321.087071712795</v>
      </c>
      <c r="P589" s="28"/>
      <c r="Q589" s="37">
        <f t="shared" si="83"/>
        <v>14.32470030347004</v>
      </c>
      <c r="R589" s="37">
        <f t="shared" si="84"/>
        <v>1344.5443681698273</v>
      </c>
      <c r="S589" s="37">
        <f t="shared" si="88"/>
        <v>30962.218003239497</v>
      </c>
      <c r="T589" s="37"/>
      <c r="U589" s="37">
        <f t="shared" si="85"/>
        <v>-29.732953231967858</v>
      </c>
      <c r="V589" s="37">
        <f t="shared" si="86"/>
        <v>1419.9393794690698</v>
      </c>
      <c r="W589" s="30">
        <f t="shared" si="89"/>
        <v>29542.278623770428</v>
      </c>
    </row>
    <row r="590" spans="2:23">
      <c r="B590" s="33"/>
      <c r="C590" s="104" t="s">
        <v>1001</v>
      </c>
      <c r="D590" s="79">
        <v>35</v>
      </c>
      <c r="E590" s="80">
        <v>34694.173899149057</v>
      </c>
      <c r="F590" s="11">
        <v>3014.5037032974915</v>
      </c>
      <c r="G590" s="11">
        <v>3206.918833295204</v>
      </c>
      <c r="H590" s="12"/>
      <c r="I590" s="80">
        <v>34652.020662170522</v>
      </c>
      <c r="J590" s="31">
        <v>646.07568049719202</v>
      </c>
      <c r="K590" s="81">
        <v>34005.944981673332</v>
      </c>
      <c r="L590" s="61"/>
      <c r="M590" s="37">
        <f t="shared" si="81"/>
        <v>383.00157673715387</v>
      </c>
      <c r="N590" s="37">
        <f t="shared" si="82"/>
        <v>1301.8563332233859</v>
      </c>
      <c r="O590" s="30">
        <f t="shared" si="87"/>
        <v>32321.087071712795</v>
      </c>
      <c r="P590" s="28"/>
      <c r="Q590" s="37">
        <f t="shared" si="83"/>
        <v>14.32470030347004</v>
      </c>
      <c r="R590" s="37">
        <f t="shared" si="84"/>
        <v>1344.5443681698273</v>
      </c>
      <c r="S590" s="37">
        <f t="shared" si="88"/>
        <v>30962.218003239497</v>
      </c>
      <c r="T590" s="37"/>
      <c r="U590" s="37">
        <f t="shared" si="85"/>
        <v>-29.732953231967858</v>
      </c>
      <c r="V590" s="37">
        <f t="shared" si="86"/>
        <v>1419.9393794690698</v>
      </c>
      <c r="W590" s="30">
        <f t="shared" si="89"/>
        <v>29542.278623770428</v>
      </c>
    </row>
    <row r="591" spans="2:23">
      <c r="B591" s="33"/>
      <c r="C591" s="104" t="s">
        <v>1002</v>
      </c>
      <c r="D591" s="79">
        <v>36</v>
      </c>
      <c r="E591" s="80">
        <v>34694.173899149057</v>
      </c>
      <c r="F591" s="11">
        <v>3014.5037032974915</v>
      </c>
      <c r="G591" s="11">
        <v>3206.918833295204</v>
      </c>
      <c r="H591" s="12"/>
      <c r="I591" s="80">
        <v>34652.020662170522</v>
      </c>
      <c r="J591" s="31">
        <v>646.07568049719202</v>
      </c>
      <c r="K591" s="81">
        <v>34005.944981673332</v>
      </c>
      <c r="L591" s="61"/>
      <c r="M591" s="37">
        <f t="shared" si="81"/>
        <v>383.00157673715387</v>
      </c>
      <c r="N591" s="37">
        <f t="shared" si="82"/>
        <v>1301.8563332233859</v>
      </c>
      <c r="O591" s="30">
        <f t="shared" si="87"/>
        <v>32321.087071712795</v>
      </c>
      <c r="P591" s="28"/>
      <c r="Q591" s="37">
        <f t="shared" si="83"/>
        <v>14.32470030347004</v>
      </c>
      <c r="R591" s="37">
        <f t="shared" si="84"/>
        <v>1344.5443681698273</v>
      </c>
      <c r="S591" s="37">
        <f t="shared" si="88"/>
        <v>30962.218003239497</v>
      </c>
      <c r="T591" s="37"/>
      <c r="U591" s="37">
        <f t="shared" si="85"/>
        <v>-29.732953231967858</v>
      </c>
      <c r="V591" s="37">
        <f t="shared" si="86"/>
        <v>1419.9393794690698</v>
      </c>
      <c r="W591" s="30">
        <f t="shared" si="89"/>
        <v>29542.278623770428</v>
      </c>
    </row>
    <row r="592" spans="2:23">
      <c r="B592" s="33"/>
      <c r="C592" s="104" t="s">
        <v>1003</v>
      </c>
      <c r="D592" s="79">
        <v>37</v>
      </c>
      <c r="E592" s="80">
        <v>34694.173899149057</v>
      </c>
      <c r="F592" s="11">
        <v>3014.5037032974915</v>
      </c>
      <c r="G592" s="11">
        <v>3206.918833295204</v>
      </c>
      <c r="H592" s="12"/>
      <c r="I592" s="80">
        <v>34652.020662170522</v>
      </c>
      <c r="J592" s="31">
        <v>646.07568049719202</v>
      </c>
      <c r="K592" s="81">
        <v>34005.944981673332</v>
      </c>
      <c r="L592" s="61"/>
      <c r="M592" s="37">
        <f t="shared" si="81"/>
        <v>383.00157673715387</v>
      </c>
      <c r="N592" s="37">
        <f t="shared" si="82"/>
        <v>1301.8563332233859</v>
      </c>
      <c r="O592" s="30">
        <f t="shared" si="87"/>
        <v>32321.087071712795</v>
      </c>
      <c r="P592" s="28"/>
      <c r="Q592" s="37">
        <f t="shared" si="83"/>
        <v>14.32470030347004</v>
      </c>
      <c r="R592" s="37">
        <f t="shared" si="84"/>
        <v>1344.5443681698273</v>
      </c>
      <c r="S592" s="37">
        <f t="shared" si="88"/>
        <v>30962.218003239497</v>
      </c>
      <c r="T592" s="37"/>
      <c r="U592" s="37">
        <f t="shared" si="85"/>
        <v>-29.732953231967858</v>
      </c>
      <c r="V592" s="37">
        <f t="shared" si="86"/>
        <v>1419.9393794690698</v>
      </c>
      <c r="W592" s="30">
        <f t="shared" si="89"/>
        <v>29542.278623770428</v>
      </c>
    </row>
    <row r="593" spans="2:23">
      <c r="B593" s="33"/>
      <c r="C593" s="104" t="s">
        <v>1004</v>
      </c>
      <c r="D593" s="79">
        <v>38</v>
      </c>
      <c r="E593" s="80">
        <v>34694.173899149057</v>
      </c>
      <c r="F593" s="11">
        <v>3014.5037032974915</v>
      </c>
      <c r="G593" s="11">
        <v>3206.918833295204</v>
      </c>
      <c r="H593" s="12"/>
      <c r="I593" s="80">
        <v>34652.020662170522</v>
      </c>
      <c r="J593" s="31">
        <v>646.07568049719202</v>
      </c>
      <c r="K593" s="81">
        <v>34005.944981673332</v>
      </c>
      <c r="L593" s="61"/>
      <c r="M593" s="37">
        <f t="shared" si="81"/>
        <v>383.00157673715387</v>
      </c>
      <c r="N593" s="37">
        <f t="shared" si="82"/>
        <v>1301.8563332233859</v>
      </c>
      <c r="O593" s="30">
        <f t="shared" si="87"/>
        <v>32321.087071712795</v>
      </c>
      <c r="P593" s="28"/>
      <c r="Q593" s="37">
        <f t="shared" si="83"/>
        <v>14.32470030347004</v>
      </c>
      <c r="R593" s="37">
        <f t="shared" si="84"/>
        <v>1344.5443681698273</v>
      </c>
      <c r="S593" s="37">
        <f t="shared" si="88"/>
        <v>30962.218003239497</v>
      </c>
      <c r="T593" s="37"/>
      <c r="U593" s="37">
        <f t="shared" si="85"/>
        <v>-29.732953231967858</v>
      </c>
      <c r="V593" s="37">
        <f t="shared" si="86"/>
        <v>1419.9393794690698</v>
      </c>
      <c r="W593" s="30">
        <f t="shared" si="89"/>
        <v>29542.278623770428</v>
      </c>
    </row>
    <row r="594" spans="2:23">
      <c r="B594" s="33"/>
      <c r="C594" s="104" t="s">
        <v>1005</v>
      </c>
      <c r="D594" s="79">
        <v>39</v>
      </c>
      <c r="E594" s="80">
        <v>34694.173899149057</v>
      </c>
      <c r="F594" s="11">
        <v>3014.5037032974915</v>
      </c>
      <c r="G594" s="11">
        <v>3206.918833295204</v>
      </c>
      <c r="H594" s="12"/>
      <c r="I594" s="80">
        <v>34652.020662170522</v>
      </c>
      <c r="J594" s="31">
        <v>646.07568049719202</v>
      </c>
      <c r="K594" s="81">
        <v>34005.944981673332</v>
      </c>
      <c r="L594" s="61"/>
      <c r="M594" s="37">
        <f t="shared" si="81"/>
        <v>383.00157673715387</v>
      </c>
      <c r="N594" s="37">
        <f t="shared" si="82"/>
        <v>1301.8563332233859</v>
      </c>
      <c r="O594" s="30">
        <f t="shared" si="87"/>
        <v>32321.087071712795</v>
      </c>
      <c r="P594" s="28"/>
      <c r="Q594" s="37">
        <f t="shared" si="83"/>
        <v>14.32470030347004</v>
      </c>
      <c r="R594" s="37">
        <f t="shared" si="84"/>
        <v>1344.5443681698273</v>
      </c>
      <c r="S594" s="37">
        <f t="shared" si="88"/>
        <v>30962.218003239497</v>
      </c>
      <c r="T594" s="37"/>
      <c r="U594" s="37">
        <f t="shared" si="85"/>
        <v>-29.732953231967858</v>
      </c>
      <c r="V594" s="37">
        <f t="shared" si="86"/>
        <v>1419.9393794690698</v>
      </c>
      <c r="W594" s="30">
        <f t="shared" si="89"/>
        <v>29542.278623770428</v>
      </c>
    </row>
    <row r="595" spans="2:23">
      <c r="B595" s="33"/>
      <c r="C595" s="104" t="s">
        <v>1006</v>
      </c>
      <c r="D595" s="79">
        <v>40</v>
      </c>
      <c r="E595" s="80">
        <v>34694.173899149057</v>
      </c>
      <c r="F595" s="11">
        <v>3014.5037032974915</v>
      </c>
      <c r="G595" s="11">
        <v>3206.918833295204</v>
      </c>
      <c r="H595" s="12"/>
      <c r="I595" s="80">
        <v>34652.020662170522</v>
      </c>
      <c r="J595" s="31">
        <v>646.07568049719202</v>
      </c>
      <c r="K595" s="81">
        <v>34005.944981673332</v>
      </c>
      <c r="L595" s="61"/>
      <c r="M595" s="37">
        <f t="shared" si="81"/>
        <v>383.00157673715387</v>
      </c>
      <c r="N595" s="37">
        <f t="shared" si="82"/>
        <v>1301.8563332233859</v>
      </c>
      <c r="O595" s="30">
        <f t="shared" si="87"/>
        <v>32321.087071712795</v>
      </c>
      <c r="P595" s="28"/>
      <c r="Q595" s="37">
        <f t="shared" si="83"/>
        <v>14.32470030347004</v>
      </c>
      <c r="R595" s="37">
        <f t="shared" si="84"/>
        <v>1344.5443681698273</v>
      </c>
      <c r="S595" s="37">
        <f t="shared" si="88"/>
        <v>30962.218003239497</v>
      </c>
      <c r="T595" s="37"/>
      <c r="U595" s="37">
        <f t="shared" si="85"/>
        <v>-29.732953231967858</v>
      </c>
      <c r="V595" s="37">
        <f t="shared" si="86"/>
        <v>1419.9393794690698</v>
      </c>
      <c r="W595" s="30">
        <f t="shared" si="89"/>
        <v>29542.278623770428</v>
      </c>
    </row>
    <row r="596" spans="2:23">
      <c r="B596" s="33"/>
      <c r="C596" s="104" t="s">
        <v>1007</v>
      </c>
      <c r="D596" s="79">
        <v>41</v>
      </c>
      <c r="E596" s="80">
        <v>34694.173899149057</v>
      </c>
      <c r="F596" s="11">
        <v>3014.5037032974915</v>
      </c>
      <c r="G596" s="11">
        <v>3206.918833295204</v>
      </c>
      <c r="H596" s="12"/>
      <c r="I596" s="80">
        <v>34652.020662170522</v>
      </c>
      <c r="J596" s="31">
        <v>646.07568049719202</v>
      </c>
      <c r="K596" s="81">
        <v>34005.944981673332</v>
      </c>
      <c r="L596" s="61"/>
      <c r="M596" s="37">
        <f t="shared" si="81"/>
        <v>383.00157673715387</v>
      </c>
      <c r="N596" s="37">
        <f t="shared" si="82"/>
        <v>1301.8563332233859</v>
      </c>
      <c r="O596" s="30">
        <f t="shared" si="87"/>
        <v>32321.087071712795</v>
      </c>
      <c r="P596" s="28"/>
      <c r="Q596" s="37">
        <f t="shared" si="83"/>
        <v>14.32470030347004</v>
      </c>
      <c r="R596" s="37">
        <f t="shared" si="84"/>
        <v>1344.5443681698273</v>
      </c>
      <c r="S596" s="37">
        <f t="shared" si="88"/>
        <v>30962.218003239497</v>
      </c>
      <c r="T596" s="37"/>
      <c r="U596" s="37">
        <f t="shared" si="85"/>
        <v>-29.732953231967858</v>
      </c>
      <c r="V596" s="37">
        <f t="shared" si="86"/>
        <v>1419.9393794690698</v>
      </c>
      <c r="W596" s="30">
        <f t="shared" si="89"/>
        <v>29542.278623770428</v>
      </c>
    </row>
    <row r="597" spans="2:23">
      <c r="B597" s="33"/>
      <c r="C597" s="104" t="s">
        <v>1008</v>
      </c>
      <c r="D597" s="79">
        <v>42</v>
      </c>
      <c r="E597" s="80">
        <v>34694.173899149057</v>
      </c>
      <c r="F597" s="11">
        <v>3014.5037032974915</v>
      </c>
      <c r="G597" s="11">
        <v>3206.918833295204</v>
      </c>
      <c r="H597" s="12"/>
      <c r="I597" s="80">
        <v>34652.020662170522</v>
      </c>
      <c r="J597" s="31">
        <v>646.07568049719202</v>
      </c>
      <c r="K597" s="81">
        <v>34005.944981673332</v>
      </c>
      <c r="L597" s="61"/>
      <c r="M597" s="37">
        <f t="shared" si="81"/>
        <v>383.00157673715387</v>
      </c>
      <c r="N597" s="37">
        <f t="shared" si="82"/>
        <v>1301.8563332233859</v>
      </c>
      <c r="O597" s="30">
        <f t="shared" si="87"/>
        <v>32321.087071712795</v>
      </c>
      <c r="P597" s="28"/>
      <c r="Q597" s="37">
        <f t="shared" si="83"/>
        <v>14.32470030347004</v>
      </c>
      <c r="R597" s="37">
        <f t="shared" si="84"/>
        <v>1344.5443681698273</v>
      </c>
      <c r="S597" s="37">
        <f t="shared" si="88"/>
        <v>30962.218003239497</v>
      </c>
      <c r="T597" s="37"/>
      <c r="U597" s="37">
        <f t="shared" si="85"/>
        <v>-29.732953231967858</v>
      </c>
      <c r="V597" s="37">
        <f t="shared" si="86"/>
        <v>1419.9393794690698</v>
      </c>
      <c r="W597" s="30">
        <f t="shared" si="89"/>
        <v>29542.278623770428</v>
      </c>
    </row>
    <row r="598" spans="2:23">
      <c r="B598" s="33"/>
      <c r="C598" s="104" t="s">
        <v>1009</v>
      </c>
      <c r="D598" s="79">
        <v>43</v>
      </c>
      <c r="E598" s="80">
        <v>34694.173899149057</v>
      </c>
      <c r="F598" s="11">
        <v>3014.5037032974915</v>
      </c>
      <c r="G598" s="11">
        <v>3206.918833295204</v>
      </c>
      <c r="H598" s="12"/>
      <c r="I598" s="80">
        <v>34652.020662170522</v>
      </c>
      <c r="J598" s="31">
        <v>646.07568049719202</v>
      </c>
      <c r="K598" s="81">
        <v>34005.944981673332</v>
      </c>
      <c r="L598" s="61"/>
      <c r="M598" s="37">
        <f t="shared" si="81"/>
        <v>383.00157673715387</v>
      </c>
      <c r="N598" s="37">
        <f t="shared" si="82"/>
        <v>1301.8563332233859</v>
      </c>
      <c r="O598" s="30">
        <f t="shared" si="87"/>
        <v>32321.087071712795</v>
      </c>
      <c r="P598" s="28"/>
      <c r="Q598" s="37">
        <f t="shared" si="83"/>
        <v>14.32470030347004</v>
      </c>
      <c r="R598" s="37">
        <f t="shared" si="84"/>
        <v>1344.5443681698273</v>
      </c>
      <c r="S598" s="37">
        <f t="shared" si="88"/>
        <v>30962.218003239497</v>
      </c>
      <c r="T598" s="37"/>
      <c r="U598" s="37">
        <f t="shared" si="85"/>
        <v>-29.732953231967858</v>
      </c>
      <c r="V598" s="37">
        <f t="shared" si="86"/>
        <v>1419.9393794690698</v>
      </c>
      <c r="W598" s="30">
        <f t="shared" si="89"/>
        <v>29542.278623770428</v>
      </c>
    </row>
    <row r="599" spans="2:23">
      <c r="B599" s="33"/>
      <c r="C599" s="104" t="s">
        <v>1010</v>
      </c>
      <c r="D599" s="79">
        <v>44</v>
      </c>
      <c r="E599" s="80">
        <v>34694.173899149057</v>
      </c>
      <c r="F599" s="11">
        <v>3014.5037032974915</v>
      </c>
      <c r="G599" s="11">
        <v>3206.918833295204</v>
      </c>
      <c r="H599" s="12"/>
      <c r="I599" s="80">
        <v>34652.020662170522</v>
      </c>
      <c r="J599" s="31">
        <v>646.07568049719202</v>
      </c>
      <c r="K599" s="81">
        <v>34005.944981673332</v>
      </c>
      <c r="L599" s="61"/>
      <c r="M599" s="37">
        <f t="shared" si="81"/>
        <v>383.00157673715387</v>
      </c>
      <c r="N599" s="37">
        <f t="shared" si="82"/>
        <v>1301.8563332233859</v>
      </c>
      <c r="O599" s="30">
        <f t="shared" si="87"/>
        <v>32321.087071712795</v>
      </c>
      <c r="P599" s="28"/>
      <c r="Q599" s="37">
        <f t="shared" si="83"/>
        <v>14.32470030347004</v>
      </c>
      <c r="R599" s="37">
        <f t="shared" si="84"/>
        <v>1344.5443681698273</v>
      </c>
      <c r="S599" s="37">
        <f t="shared" si="88"/>
        <v>30962.218003239497</v>
      </c>
      <c r="T599" s="37"/>
      <c r="U599" s="37">
        <f t="shared" si="85"/>
        <v>-29.732953231967858</v>
      </c>
      <c r="V599" s="37">
        <f t="shared" si="86"/>
        <v>1419.9393794690698</v>
      </c>
      <c r="W599" s="30">
        <f t="shared" si="89"/>
        <v>29542.278623770428</v>
      </c>
    </row>
    <row r="600" spans="2:23">
      <c r="B600" s="33"/>
      <c r="C600" s="104" t="s">
        <v>1011</v>
      </c>
      <c r="D600" s="79">
        <v>45</v>
      </c>
      <c r="E600" s="80">
        <v>34694.173899149057</v>
      </c>
      <c r="F600" s="11">
        <v>3014.5037032974915</v>
      </c>
      <c r="G600" s="11">
        <v>3206.918833295204</v>
      </c>
      <c r="H600" s="12"/>
      <c r="I600" s="80">
        <v>34652.020662170522</v>
      </c>
      <c r="J600" s="31">
        <v>646.07568049719202</v>
      </c>
      <c r="K600" s="81">
        <v>34005.944981673332</v>
      </c>
      <c r="L600" s="61"/>
      <c r="M600" s="37">
        <f t="shared" si="81"/>
        <v>383.00157673715387</v>
      </c>
      <c r="N600" s="37">
        <f t="shared" si="82"/>
        <v>1301.8563332233859</v>
      </c>
      <c r="O600" s="30">
        <f t="shared" si="87"/>
        <v>32321.087071712795</v>
      </c>
      <c r="P600" s="28"/>
      <c r="Q600" s="37">
        <f t="shared" si="83"/>
        <v>14.32470030347004</v>
      </c>
      <c r="R600" s="37">
        <f t="shared" si="84"/>
        <v>1344.5443681698273</v>
      </c>
      <c r="S600" s="37">
        <f t="shared" si="88"/>
        <v>30962.218003239497</v>
      </c>
      <c r="T600" s="37"/>
      <c r="U600" s="37">
        <f t="shared" si="85"/>
        <v>-29.732953231967858</v>
      </c>
      <c r="V600" s="37">
        <f t="shared" si="86"/>
        <v>1419.9393794690698</v>
      </c>
      <c r="W600" s="30">
        <f t="shared" si="89"/>
        <v>29542.278623770428</v>
      </c>
    </row>
    <row r="601" spans="2:23">
      <c r="B601" s="33"/>
      <c r="C601" s="104" t="s">
        <v>1012</v>
      </c>
      <c r="D601" s="79">
        <v>46</v>
      </c>
      <c r="E601" s="80">
        <v>34694.173899149057</v>
      </c>
      <c r="F601" s="11">
        <v>3014.5037032974915</v>
      </c>
      <c r="G601" s="11">
        <v>3206.918833295204</v>
      </c>
      <c r="H601" s="12"/>
      <c r="I601" s="80">
        <v>34652.020662170522</v>
      </c>
      <c r="J601" s="31">
        <v>646.07568049719202</v>
      </c>
      <c r="K601" s="81">
        <v>34005.944981673332</v>
      </c>
      <c r="L601" s="61"/>
      <c r="M601" s="37">
        <f t="shared" si="81"/>
        <v>383.00157673715387</v>
      </c>
      <c r="N601" s="37">
        <f t="shared" si="82"/>
        <v>1301.8563332233859</v>
      </c>
      <c r="O601" s="30">
        <f t="shared" si="87"/>
        <v>32321.087071712795</v>
      </c>
      <c r="P601" s="28"/>
      <c r="Q601" s="37">
        <f t="shared" si="83"/>
        <v>14.32470030347004</v>
      </c>
      <c r="R601" s="37">
        <f t="shared" si="84"/>
        <v>1344.5443681698273</v>
      </c>
      <c r="S601" s="37">
        <f t="shared" si="88"/>
        <v>30962.218003239497</v>
      </c>
      <c r="T601" s="37"/>
      <c r="U601" s="37">
        <f t="shared" si="85"/>
        <v>-29.732953231967858</v>
      </c>
      <c r="V601" s="37">
        <f t="shared" si="86"/>
        <v>1419.9393794690698</v>
      </c>
      <c r="W601" s="30">
        <f t="shared" si="89"/>
        <v>29542.278623770428</v>
      </c>
    </row>
    <row r="602" spans="2:23">
      <c r="B602" s="33"/>
      <c r="C602" s="104" t="s">
        <v>1013</v>
      </c>
      <c r="D602" s="79">
        <v>47</v>
      </c>
      <c r="E602" s="80">
        <v>34694.173899149057</v>
      </c>
      <c r="F602" s="11">
        <v>3014.5037032974915</v>
      </c>
      <c r="G602" s="11">
        <v>3206.918833295204</v>
      </c>
      <c r="H602" s="12"/>
      <c r="I602" s="80">
        <v>34652.020662170522</v>
      </c>
      <c r="J602" s="31">
        <v>646.07568049719202</v>
      </c>
      <c r="K602" s="81">
        <v>34005.944981673332</v>
      </c>
      <c r="L602" s="61"/>
      <c r="M602" s="37">
        <f t="shared" si="81"/>
        <v>383.00157673715387</v>
      </c>
      <c r="N602" s="37">
        <f t="shared" si="82"/>
        <v>1301.8563332233859</v>
      </c>
      <c r="O602" s="30">
        <f t="shared" si="87"/>
        <v>32321.087071712795</v>
      </c>
      <c r="P602" s="28"/>
      <c r="Q602" s="37">
        <f t="shared" si="83"/>
        <v>14.32470030347004</v>
      </c>
      <c r="R602" s="37">
        <f t="shared" si="84"/>
        <v>1344.5443681698273</v>
      </c>
      <c r="S602" s="37">
        <f t="shared" si="88"/>
        <v>30962.218003239497</v>
      </c>
      <c r="T602" s="37"/>
      <c r="U602" s="37">
        <f t="shared" si="85"/>
        <v>-29.732953231967858</v>
      </c>
      <c r="V602" s="37">
        <f t="shared" si="86"/>
        <v>1419.9393794690698</v>
      </c>
      <c r="W602" s="30">
        <f t="shared" si="89"/>
        <v>29542.278623770428</v>
      </c>
    </row>
    <row r="603" spans="2:23">
      <c r="B603" s="33"/>
      <c r="C603" s="104" t="s">
        <v>1014</v>
      </c>
      <c r="D603" s="79">
        <v>48</v>
      </c>
      <c r="E603" s="80">
        <v>34694.173899149057</v>
      </c>
      <c r="F603" s="11">
        <v>3014.5037032974915</v>
      </c>
      <c r="G603" s="11">
        <v>3206.918833295204</v>
      </c>
      <c r="H603" s="12"/>
      <c r="I603" s="80">
        <v>34652.020662170522</v>
      </c>
      <c r="J603" s="31">
        <v>646.07568049719202</v>
      </c>
      <c r="K603" s="81">
        <v>34005.944981673332</v>
      </c>
      <c r="L603" s="61"/>
      <c r="M603" s="37">
        <f t="shared" si="81"/>
        <v>383.00157673715387</v>
      </c>
      <c r="N603" s="37">
        <f t="shared" si="82"/>
        <v>1301.8563332233859</v>
      </c>
      <c r="O603" s="30">
        <f t="shared" si="87"/>
        <v>32321.087071712795</v>
      </c>
      <c r="P603" s="28"/>
      <c r="Q603" s="37">
        <f t="shared" si="83"/>
        <v>14.32470030347004</v>
      </c>
      <c r="R603" s="37">
        <f t="shared" si="84"/>
        <v>1344.5443681698273</v>
      </c>
      <c r="S603" s="37">
        <f t="shared" si="88"/>
        <v>30962.218003239497</v>
      </c>
      <c r="T603" s="37"/>
      <c r="U603" s="37">
        <f t="shared" si="85"/>
        <v>-29.732953231967858</v>
      </c>
      <c r="V603" s="37">
        <f t="shared" si="86"/>
        <v>1419.9393794690698</v>
      </c>
      <c r="W603" s="30">
        <f t="shared" si="89"/>
        <v>29542.278623770428</v>
      </c>
    </row>
    <row r="604" spans="2:23">
      <c r="B604" s="33"/>
      <c r="C604" s="104" t="s">
        <v>1015</v>
      </c>
      <c r="D604" s="79">
        <v>49</v>
      </c>
      <c r="E604" s="80">
        <v>34694.173899149057</v>
      </c>
      <c r="F604" s="11">
        <v>3014.5037032974915</v>
      </c>
      <c r="G604" s="11">
        <v>3206.918833295204</v>
      </c>
      <c r="H604" s="12"/>
      <c r="I604" s="80">
        <v>34652.020662170522</v>
      </c>
      <c r="J604" s="31">
        <v>646.07568049719202</v>
      </c>
      <c r="K604" s="81">
        <v>34005.944981673332</v>
      </c>
      <c r="L604" s="61"/>
      <c r="M604" s="37">
        <f t="shared" si="81"/>
        <v>383.00157673715387</v>
      </c>
      <c r="N604" s="37">
        <f t="shared" si="82"/>
        <v>1301.8563332233859</v>
      </c>
      <c r="O604" s="30">
        <f t="shared" si="87"/>
        <v>32321.087071712795</v>
      </c>
      <c r="P604" s="28"/>
      <c r="Q604" s="37">
        <f t="shared" si="83"/>
        <v>14.32470030347004</v>
      </c>
      <c r="R604" s="37">
        <f t="shared" si="84"/>
        <v>1344.5443681698273</v>
      </c>
      <c r="S604" s="37">
        <f t="shared" si="88"/>
        <v>30962.218003239497</v>
      </c>
      <c r="T604" s="37"/>
      <c r="U604" s="37">
        <f t="shared" si="85"/>
        <v>-29.732953231967858</v>
      </c>
      <c r="V604" s="37">
        <f t="shared" si="86"/>
        <v>1419.9393794690698</v>
      </c>
      <c r="W604" s="30">
        <f t="shared" si="89"/>
        <v>29542.278623770428</v>
      </c>
    </row>
    <row r="605" spans="2:23">
      <c r="B605" s="33"/>
      <c r="C605" s="104" t="s">
        <v>1016</v>
      </c>
      <c r="D605" s="79">
        <v>50</v>
      </c>
      <c r="E605" s="80">
        <v>34694.173899149057</v>
      </c>
      <c r="F605" s="11">
        <v>3014.5037032974915</v>
      </c>
      <c r="G605" s="11">
        <v>3206.918833295204</v>
      </c>
      <c r="H605" s="12"/>
      <c r="I605" s="80">
        <v>34652.020662170522</v>
      </c>
      <c r="J605" s="31">
        <v>646.07568049719202</v>
      </c>
      <c r="K605" s="81">
        <v>34005.944981673332</v>
      </c>
      <c r="L605" s="61"/>
      <c r="M605" s="37">
        <f t="shared" si="81"/>
        <v>383.00157673715387</v>
      </c>
      <c r="N605" s="37">
        <f t="shared" si="82"/>
        <v>1301.8563332233859</v>
      </c>
      <c r="O605" s="30">
        <f t="shared" si="87"/>
        <v>32321.087071712795</v>
      </c>
      <c r="P605" s="28"/>
      <c r="Q605" s="37">
        <f t="shared" si="83"/>
        <v>14.32470030347004</v>
      </c>
      <c r="R605" s="37">
        <f t="shared" si="84"/>
        <v>1344.5443681698273</v>
      </c>
      <c r="S605" s="37">
        <f t="shared" si="88"/>
        <v>30962.218003239497</v>
      </c>
      <c r="T605" s="37"/>
      <c r="U605" s="37">
        <f t="shared" si="85"/>
        <v>-29.732953231967858</v>
      </c>
      <c r="V605" s="37">
        <f t="shared" si="86"/>
        <v>1419.9393794690698</v>
      </c>
      <c r="W605" s="30">
        <f t="shared" si="89"/>
        <v>29542.278623770428</v>
      </c>
    </row>
    <row r="606" spans="2:23">
      <c r="B606" s="33"/>
      <c r="C606" s="104" t="s">
        <v>1017</v>
      </c>
      <c r="D606" s="79">
        <v>51</v>
      </c>
      <c r="E606" s="80">
        <v>34694.173899149057</v>
      </c>
      <c r="F606" s="11">
        <v>3014.5037032974915</v>
      </c>
      <c r="G606" s="11">
        <v>3206.918833295204</v>
      </c>
      <c r="H606" s="12"/>
      <c r="I606" s="80">
        <v>34652.020662170522</v>
      </c>
      <c r="J606" s="31">
        <v>646.07568049719202</v>
      </c>
      <c r="K606" s="81">
        <v>34005.944981673332</v>
      </c>
      <c r="L606" s="61"/>
      <c r="M606" s="37">
        <f t="shared" si="81"/>
        <v>383.00157673715387</v>
      </c>
      <c r="N606" s="37">
        <f t="shared" si="82"/>
        <v>1301.8563332233859</v>
      </c>
      <c r="O606" s="30">
        <f t="shared" si="87"/>
        <v>32321.087071712795</v>
      </c>
      <c r="P606" s="28"/>
      <c r="Q606" s="37">
        <f t="shared" si="83"/>
        <v>14.32470030347004</v>
      </c>
      <c r="R606" s="37">
        <f t="shared" si="84"/>
        <v>1344.5443681698273</v>
      </c>
      <c r="S606" s="37">
        <f t="shared" si="88"/>
        <v>30962.218003239497</v>
      </c>
      <c r="T606" s="37"/>
      <c r="U606" s="37">
        <f t="shared" si="85"/>
        <v>-29.732953231967858</v>
      </c>
      <c r="V606" s="37">
        <f t="shared" si="86"/>
        <v>1419.9393794690698</v>
      </c>
      <c r="W606" s="30">
        <f t="shared" si="89"/>
        <v>29542.278623770428</v>
      </c>
    </row>
    <row r="607" spans="2:23">
      <c r="B607" s="103" t="s">
        <v>846</v>
      </c>
      <c r="C607" s="75"/>
      <c r="D607" s="83"/>
      <c r="E607" s="80"/>
      <c r="F607" s="11"/>
      <c r="G607" s="11"/>
      <c r="H607" s="12"/>
      <c r="I607" s="80">
        <v>0</v>
      </c>
      <c r="J607" s="31">
        <v>0</v>
      </c>
      <c r="K607" s="81">
        <v>0</v>
      </c>
      <c r="L607" s="61"/>
      <c r="M607" s="37">
        <f t="shared" si="81"/>
        <v>0</v>
      </c>
      <c r="N607" s="37">
        <f t="shared" si="82"/>
        <v>0</v>
      </c>
      <c r="O607" s="30">
        <f t="shared" si="87"/>
        <v>0</v>
      </c>
      <c r="P607" s="28"/>
      <c r="Q607" s="37">
        <f t="shared" si="83"/>
        <v>0</v>
      </c>
      <c r="R607" s="37">
        <f t="shared" si="84"/>
        <v>0</v>
      </c>
      <c r="S607" s="37">
        <f t="shared" si="88"/>
        <v>0</v>
      </c>
      <c r="T607" s="37"/>
      <c r="U607" s="37">
        <f t="shared" si="85"/>
        <v>0</v>
      </c>
      <c r="V607" s="37">
        <f t="shared" si="86"/>
        <v>0</v>
      </c>
      <c r="W607" s="30">
        <f t="shared" si="89"/>
        <v>0</v>
      </c>
    </row>
    <row r="608" spans="2:23">
      <c r="B608" s="84" t="s">
        <v>506</v>
      </c>
      <c r="C608" s="78" t="s">
        <v>1018</v>
      </c>
      <c r="D608" s="79">
        <v>1</v>
      </c>
      <c r="E608" s="80">
        <v>15662.047444396519</v>
      </c>
      <c r="F608" s="11">
        <v>1360.8443300693357</v>
      </c>
      <c r="G608" s="11">
        <v>1447.7067341163147</v>
      </c>
      <c r="H608" s="12"/>
      <c r="I608" s="80">
        <v>15643.018139954456</v>
      </c>
      <c r="J608" s="31">
        <v>291.6589969841009</v>
      </c>
      <c r="K608" s="81">
        <v>15351.359142970356</v>
      </c>
      <c r="L608" s="61"/>
      <c r="M608" s="37">
        <f t="shared" si="81"/>
        <v>172.89902574342906</v>
      </c>
      <c r="N608" s="37">
        <f t="shared" si="82"/>
        <v>587.69912539214124</v>
      </c>
      <c r="O608" s="30">
        <f t="shared" si="87"/>
        <v>14590.760991834786</v>
      </c>
      <c r="P608" s="28"/>
      <c r="Q608" s="37">
        <f t="shared" si="83"/>
        <v>6.4666227947053576</v>
      </c>
      <c r="R608" s="37">
        <f t="shared" si="84"/>
        <v>606.96985455210586</v>
      </c>
      <c r="S608" s="37">
        <f t="shared" si="88"/>
        <v>13977.324514487975</v>
      </c>
      <c r="T608" s="37"/>
      <c r="U608" s="37">
        <f t="shared" si="85"/>
        <v>-13.422395516168352</v>
      </c>
      <c r="V608" s="37">
        <f t="shared" si="86"/>
        <v>641.00554733072863</v>
      </c>
      <c r="W608" s="30">
        <f t="shared" si="89"/>
        <v>13336.318967157245</v>
      </c>
    </row>
    <row r="609" spans="2:23">
      <c r="B609" s="33"/>
      <c r="C609" s="78" t="s">
        <v>1019</v>
      </c>
      <c r="D609" s="79">
        <v>10</v>
      </c>
      <c r="E609" s="80">
        <v>15662.047444396519</v>
      </c>
      <c r="F609" s="11">
        <v>1360.8443300693357</v>
      </c>
      <c r="G609" s="11">
        <v>1447.7067341163147</v>
      </c>
      <c r="H609" s="12"/>
      <c r="I609" s="80">
        <v>15643.018139954456</v>
      </c>
      <c r="J609" s="31">
        <v>291.6589969841009</v>
      </c>
      <c r="K609" s="81">
        <v>15351.359142970356</v>
      </c>
      <c r="L609" s="61"/>
      <c r="M609" s="37">
        <f t="shared" si="81"/>
        <v>172.89902574342906</v>
      </c>
      <c r="N609" s="37">
        <f t="shared" si="82"/>
        <v>587.69912539214124</v>
      </c>
      <c r="O609" s="30">
        <f t="shared" si="87"/>
        <v>14590.760991834786</v>
      </c>
      <c r="P609" s="28"/>
      <c r="Q609" s="37">
        <f t="shared" si="83"/>
        <v>6.4666227947053576</v>
      </c>
      <c r="R609" s="37">
        <f t="shared" si="84"/>
        <v>606.96985455210586</v>
      </c>
      <c r="S609" s="37">
        <f t="shared" si="88"/>
        <v>13977.324514487975</v>
      </c>
      <c r="T609" s="37"/>
      <c r="U609" s="37">
        <f t="shared" si="85"/>
        <v>-13.422395516168352</v>
      </c>
      <c r="V609" s="37">
        <f t="shared" si="86"/>
        <v>641.00554733072863</v>
      </c>
      <c r="W609" s="30">
        <f t="shared" si="89"/>
        <v>13336.318967157245</v>
      </c>
    </row>
    <row r="610" spans="2:23">
      <c r="B610" s="33"/>
      <c r="C610" s="78" t="s">
        <v>1020</v>
      </c>
      <c r="D610" s="79">
        <v>45</v>
      </c>
      <c r="E610" s="80">
        <v>15662.047444396519</v>
      </c>
      <c r="F610" s="11">
        <v>1360.8443300693357</v>
      </c>
      <c r="G610" s="11">
        <v>1447.7067341163147</v>
      </c>
      <c r="H610" s="12"/>
      <c r="I610" s="80">
        <v>15643.018139954456</v>
      </c>
      <c r="J610" s="31">
        <v>291.6589969841009</v>
      </c>
      <c r="K610" s="81">
        <v>15351.359142970356</v>
      </c>
      <c r="L610" s="61"/>
      <c r="M610" s="37">
        <f t="shared" si="81"/>
        <v>172.89902574342906</v>
      </c>
      <c r="N610" s="37">
        <f t="shared" si="82"/>
        <v>587.69912539214124</v>
      </c>
      <c r="O610" s="30">
        <f t="shared" si="87"/>
        <v>14590.760991834786</v>
      </c>
      <c r="P610" s="28"/>
      <c r="Q610" s="37">
        <f t="shared" si="83"/>
        <v>6.4666227947053576</v>
      </c>
      <c r="R610" s="37">
        <f t="shared" si="84"/>
        <v>606.96985455210586</v>
      </c>
      <c r="S610" s="37">
        <f t="shared" si="88"/>
        <v>13977.324514487975</v>
      </c>
      <c r="T610" s="37"/>
      <c r="U610" s="37">
        <f t="shared" si="85"/>
        <v>-13.422395516168352</v>
      </c>
      <c r="V610" s="37">
        <f t="shared" si="86"/>
        <v>641.00554733072863</v>
      </c>
      <c r="W610" s="30">
        <f t="shared" si="89"/>
        <v>13336.318967157245</v>
      </c>
    </row>
    <row r="611" spans="2:23">
      <c r="B611" s="33"/>
      <c r="C611" s="78" t="s">
        <v>1021</v>
      </c>
      <c r="D611" s="79">
        <v>57</v>
      </c>
      <c r="E611" s="80">
        <v>15662.047444396519</v>
      </c>
      <c r="F611" s="11">
        <v>1360.8443300693357</v>
      </c>
      <c r="G611" s="11">
        <v>1447.7067341163147</v>
      </c>
      <c r="H611" s="12"/>
      <c r="I611" s="80">
        <v>15643.018139954456</v>
      </c>
      <c r="J611" s="31">
        <v>291.6589969841009</v>
      </c>
      <c r="K611" s="81">
        <v>15351.359142970356</v>
      </c>
      <c r="L611" s="61"/>
      <c r="M611" s="37">
        <f t="shared" si="81"/>
        <v>172.89902574342906</v>
      </c>
      <c r="N611" s="37">
        <f t="shared" si="82"/>
        <v>587.69912539214124</v>
      </c>
      <c r="O611" s="30">
        <f t="shared" si="87"/>
        <v>14590.760991834786</v>
      </c>
      <c r="P611" s="28"/>
      <c r="Q611" s="37">
        <f t="shared" si="83"/>
        <v>6.4666227947053576</v>
      </c>
      <c r="R611" s="37">
        <f t="shared" si="84"/>
        <v>606.96985455210586</v>
      </c>
      <c r="S611" s="37">
        <f t="shared" si="88"/>
        <v>13977.324514487975</v>
      </c>
      <c r="T611" s="37"/>
      <c r="U611" s="37">
        <f t="shared" si="85"/>
        <v>-13.422395516168352</v>
      </c>
      <c r="V611" s="37">
        <f t="shared" si="86"/>
        <v>641.00554733072863</v>
      </c>
      <c r="W611" s="30">
        <f t="shared" si="89"/>
        <v>13336.318967157245</v>
      </c>
    </row>
    <row r="612" spans="2:23">
      <c r="B612" s="33"/>
      <c r="C612" s="78" t="s">
        <v>1022</v>
      </c>
      <c r="D612" s="79">
        <v>58</v>
      </c>
      <c r="E612" s="80">
        <v>15662.047444396519</v>
      </c>
      <c r="F612" s="11">
        <v>1360.8443300693357</v>
      </c>
      <c r="G612" s="11">
        <v>1447.7067341163147</v>
      </c>
      <c r="H612" s="12"/>
      <c r="I612" s="80">
        <v>15643.018139954456</v>
      </c>
      <c r="J612" s="31">
        <v>291.6589969841009</v>
      </c>
      <c r="K612" s="81">
        <v>15351.359142970356</v>
      </c>
      <c r="L612" s="61"/>
      <c r="M612" s="37">
        <f t="shared" si="81"/>
        <v>172.89902574342906</v>
      </c>
      <c r="N612" s="37">
        <f t="shared" si="82"/>
        <v>587.69912539214124</v>
      </c>
      <c r="O612" s="30">
        <f t="shared" si="87"/>
        <v>14590.760991834786</v>
      </c>
      <c r="P612" s="28"/>
      <c r="Q612" s="37">
        <f t="shared" si="83"/>
        <v>6.4666227947053576</v>
      </c>
      <c r="R612" s="37">
        <f t="shared" si="84"/>
        <v>606.96985455210586</v>
      </c>
      <c r="S612" s="37">
        <f t="shared" si="88"/>
        <v>13977.324514487975</v>
      </c>
      <c r="T612" s="37"/>
      <c r="U612" s="37">
        <f t="shared" si="85"/>
        <v>-13.422395516168352</v>
      </c>
      <c r="V612" s="37">
        <f t="shared" si="86"/>
        <v>641.00554733072863</v>
      </c>
      <c r="W612" s="30">
        <f t="shared" si="89"/>
        <v>13336.318967157245</v>
      </c>
    </row>
    <row r="613" spans="2:23">
      <c r="B613" s="33"/>
      <c r="C613" s="78" t="s">
        <v>1023</v>
      </c>
      <c r="D613" s="79">
        <v>59</v>
      </c>
      <c r="E613" s="80">
        <v>15662.047444396519</v>
      </c>
      <c r="F613" s="11">
        <v>1360.8443300693357</v>
      </c>
      <c r="G613" s="11">
        <v>1447.7067341163147</v>
      </c>
      <c r="H613" s="12"/>
      <c r="I613" s="80">
        <v>15643.018139954456</v>
      </c>
      <c r="J613" s="31">
        <v>291.6589969841009</v>
      </c>
      <c r="K613" s="81">
        <v>15351.359142970356</v>
      </c>
      <c r="L613" s="61"/>
      <c r="M613" s="37">
        <f t="shared" si="81"/>
        <v>172.89902574342906</v>
      </c>
      <c r="N613" s="37">
        <f t="shared" si="82"/>
        <v>587.69912539214124</v>
      </c>
      <c r="O613" s="30">
        <f t="shared" si="87"/>
        <v>14590.760991834786</v>
      </c>
      <c r="P613" s="28"/>
      <c r="Q613" s="37">
        <f t="shared" si="83"/>
        <v>6.4666227947053576</v>
      </c>
      <c r="R613" s="37">
        <f t="shared" si="84"/>
        <v>606.96985455210586</v>
      </c>
      <c r="S613" s="37">
        <f t="shared" si="88"/>
        <v>13977.324514487975</v>
      </c>
      <c r="T613" s="37"/>
      <c r="U613" s="37">
        <f t="shared" si="85"/>
        <v>-13.422395516168352</v>
      </c>
      <c r="V613" s="37">
        <f t="shared" si="86"/>
        <v>641.00554733072863</v>
      </c>
      <c r="W613" s="30">
        <f t="shared" si="89"/>
        <v>13336.318967157245</v>
      </c>
    </row>
    <row r="614" spans="2:23">
      <c r="B614" s="33"/>
      <c r="C614" s="78" t="s">
        <v>1024</v>
      </c>
      <c r="D614" s="79">
        <v>60</v>
      </c>
      <c r="E614" s="80">
        <v>15662.047444396519</v>
      </c>
      <c r="F614" s="11">
        <v>1360.8443300693357</v>
      </c>
      <c r="G614" s="11">
        <v>1447.7067341163147</v>
      </c>
      <c r="H614" s="12"/>
      <c r="I614" s="80">
        <v>15643.018139954456</v>
      </c>
      <c r="J614" s="31">
        <v>291.6589969841009</v>
      </c>
      <c r="K614" s="81">
        <v>15351.359142970356</v>
      </c>
      <c r="L614" s="61"/>
      <c r="M614" s="37">
        <f t="shared" si="81"/>
        <v>172.89902574342906</v>
      </c>
      <c r="N614" s="37">
        <f t="shared" si="82"/>
        <v>587.69912539214124</v>
      </c>
      <c r="O614" s="30">
        <f t="shared" si="87"/>
        <v>14590.760991834786</v>
      </c>
      <c r="P614" s="28"/>
      <c r="Q614" s="37">
        <f t="shared" si="83"/>
        <v>6.4666227947053576</v>
      </c>
      <c r="R614" s="37">
        <f t="shared" si="84"/>
        <v>606.96985455210586</v>
      </c>
      <c r="S614" s="37">
        <f t="shared" si="88"/>
        <v>13977.324514487975</v>
      </c>
      <c r="T614" s="37"/>
      <c r="U614" s="37">
        <f t="shared" si="85"/>
        <v>-13.422395516168352</v>
      </c>
      <c r="V614" s="37">
        <f t="shared" si="86"/>
        <v>641.00554733072863</v>
      </c>
      <c r="W614" s="30">
        <f t="shared" si="89"/>
        <v>13336.318967157245</v>
      </c>
    </row>
    <row r="615" spans="2:23">
      <c r="B615" s="33"/>
      <c r="C615" s="78" t="s">
        <v>1025</v>
      </c>
      <c r="D615" s="79">
        <v>61</v>
      </c>
      <c r="E615" s="80">
        <v>15662.047444396519</v>
      </c>
      <c r="F615" s="11">
        <v>1360.8443300693357</v>
      </c>
      <c r="G615" s="11">
        <v>1447.7067341163147</v>
      </c>
      <c r="H615" s="12"/>
      <c r="I615" s="80">
        <v>15643.018139954456</v>
      </c>
      <c r="J615" s="31">
        <v>291.6589969841009</v>
      </c>
      <c r="K615" s="81">
        <v>15351.359142970356</v>
      </c>
      <c r="L615" s="61"/>
      <c r="M615" s="37">
        <f t="shared" si="81"/>
        <v>172.89902574342906</v>
      </c>
      <c r="N615" s="37">
        <f t="shared" si="82"/>
        <v>587.69912539214124</v>
      </c>
      <c r="O615" s="30">
        <f t="shared" si="87"/>
        <v>14590.760991834786</v>
      </c>
      <c r="P615" s="28"/>
      <c r="Q615" s="37">
        <f t="shared" si="83"/>
        <v>6.4666227947053576</v>
      </c>
      <c r="R615" s="37">
        <f t="shared" si="84"/>
        <v>606.96985455210586</v>
      </c>
      <c r="S615" s="37">
        <f t="shared" si="88"/>
        <v>13977.324514487975</v>
      </c>
      <c r="T615" s="37"/>
      <c r="U615" s="37">
        <f t="shared" si="85"/>
        <v>-13.422395516168352</v>
      </c>
      <c r="V615" s="37">
        <f t="shared" si="86"/>
        <v>641.00554733072863</v>
      </c>
      <c r="W615" s="30">
        <f t="shared" si="89"/>
        <v>13336.318967157245</v>
      </c>
    </row>
    <row r="616" spans="2:23">
      <c r="B616" s="33"/>
      <c r="C616" s="78" t="s">
        <v>1026</v>
      </c>
      <c r="D616" s="79">
        <v>62</v>
      </c>
      <c r="E616" s="80">
        <v>15662.047444396519</v>
      </c>
      <c r="F616" s="11">
        <v>1360.8443300693357</v>
      </c>
      <c r="G616" s="11">
        <v>1447.7067341163147</v>
      </c>
      <c r="H616" s="12"/>
      <c r="I616" s="80">
        <v>15643.018139954456</v>
      </c>
      <c r="J616" s="31">
        <v>291.6589969841009</v>
      </c>
      <c r="K616" s="81">
        <v>15351.359142970356</v>
      </c>
      <c r="L616" s="61"/>
      <c r="M616" s="37">
        <f t="shared" si="81"/>
        <v>172.89902574342906</v>
      </c>
      <c r="N616" s="37">
        <f t="shared" si="82"/>
        <v>587.69912539214124</v>
      </c>
      <c r="O616" s="30">
        <f t="shared" si="87"/>
        <v>14590.760991834786</v>
      </c>
      <c r="P616" s="28"/>
      <c r="Q616" s="37">
        <f t="shared" si="83"/>
        <v>6.4666227947053576</v>
      </c>
      <c r="R616" s="37">
        <f t="shared" si="84"/>
        <v>606.96985455210586</v>
      </c>
      <c r="S616" s="37">
        <f t="shared" si="88"/>
        <v>13977.324514487975</v>
      </c>
      <c r="T616" s="37"/>
      <c r="U616" s="37">
        <f t="shared" si="85"/>
        <v>-13.422395516168352</v>
      </c>
      <c r="V616" s="37">
        <f t="shared" si="86"/>
        <v>641.00554733072863</v>
      </c>
      <c r="W616" s="30">
        <f t="shared" si="89"/>
        <v>13336.318967157245</v>
      </c>
    </row>
    <row r="617" spans="2:23">
      <c r="B617" s="33"/>
      <c r="C617" s="78" t="s">
        <v>1027</v>
      </c>
      <c r="D617" s="79">
        <v>63</v>
      </c>
      <c r="E617" s="80">
        <v>15662.047444396519</v>
      </c>
      <c r="F617" s="11">
        <v>1360.8443300693357</v>
      </c>
      <c r="G617" s="11">
        <v>1447.7067341163147</v>
      </c>
      <c r="H617" s="12"/>
      <c r="I617" s="80">
        <v>15643.018139954456</v>
      </c>
      <c r="J617" s="31">
        <v>291.6589969841009</v>
      </c>
      <c r="K617" s="81">
        <v>15351.359142970356</v>
      </c>
      <c r="L617" s="61"/>
      <c r="M617" s="37">
        <f t="shared" si="81"/>
        <v>172.89902574342906</v>
      </c>
      <c r="N617" s="37">
        <f t="shared" si="82"/>
        <v>587.69912539214124</v>
      </c>
      <c r="O617" s="30">
        <f t="shared" si="87"/>
        <v>14590.760991834786</v>
      </c>
      <c r="P617" s="28"/>
      <c r="Q617" s="37">
        <f t="shared" si="83"/>
        <v>6.4666227947053576</v>
      </c>
      <c r="R617" s="37">
        <f t="shared" si="84"/>
        <v>606.96985455210586</v>
      </c>
      <c r="S617" s="37">
        <f t="shared" si="88"/>
        <v>13977.324514487975</v>
      </c>
      <c r="T617" s="37"/>
      <c r="U617" s="37">
        <f t="shared" si="85"/>
        <v>-13.422395516168352</v>
      </c>
      <c r="V617" s="37">
        <f t="shared" si="86"/>
        <v>641.00554733072863</v>
      </c>
      <c r="W617" s="30">
        <f t="shared" si="89"/>
        <v>13336.318967157245</v>
      </c>
    </row>
    <row r="618" spans="2:23">
      <c r="B618" s="33"/>
      <c r="C618" s="78" t="s">
        <v>1028</v>
      </c>
      <c r="D618" s="79">
        <v>64</v>
      </c>
      <c r="E618" s="80">
        <v>15662.047444396519</v>
      </c>
      <c r="F618" s="11">
        <v>1360.8443300693357</v>
      </c>
      <c r="G618" s="11">
        <v>1447.7067341163147</v>
      </c>
      <c r="H618" s="12"/>
      <c r="I618" s="80">
        <v>15643.018139954456</v>
      </c>
      <c r="J618" s="31">
        <v>291.6589969841009</v>
      </c>
      <c r="K618" s="81">
        <v>15351.359142970356</v>
      </c>
      <c r="L618" s="61"/>
      <c r="M618" s="37">
        <f t="shared" si="81"/>
        <v>172.89902574342906</v>
      </c>
      <c r="N618" s="37">
        <f t="shared" si="82"/>
        <v>587.69912539214124</v>
      </c>
      <c r="O618" s="30">
        <f t="shared" si="87"/>
        <v>14590.760991834786</v>
      </c>
      <c r="P618" s="28"/>
      <c r="Q618" s="37">
        <f t="shared" si="83"/>
        <v>6.4666227947053576</v>
      </c>
      <c r="R618" s="37">
        <f t="shared" si="84"/>
        <v>606.96985455210586</v>
      </c>
      <c r="S618" s="37">
        <f t="shared" si="88"/>
        <v>13977.324514487975</v>
      </c>
      <c r="T618" s="37"/>
      <c r="U618" s="37">
        <f t="shared" si="85"/>
        <v>-13.422395516168352</v>
      </c>
      <c r="V618" s="37">
        <f t="shared" si="86"/>
        <v>641.00554733072863</v>
      </c>
      <c r="W618" s="30">
        <f t="shared" si="89"/>
        <v>13336.318967157245</v>
      </c>
    </row>
    <row r="619" spans="2:23">
      <c r="B619" s="33"/>
      <c r="C619" s="78" t="s">
        <v>1029</v>
      </c>
      <c r="D619" s="79">
        <v>65</v>
      </c>
      <c r="E619" s="80">
        <v>15662.047444396519</v>
      </c>
      <c r="F619" s="11">
        <v>1360.8443300693357</v>
      </c>
      <c r="G619" s="11">
        <v>1447.7067341163147</v>
      </c>
      <c r="H619" s="12"/>
      <c r="I619" s="80">
        <v>15643.018139954456</v>
      </c>
      <c r="J619" s="31">
        <v>291.6589969841009</v>
      </c>
      <c r="K619" s="81">
        <v>15351.359142970356</v>
      </c>
      <c r="L619" s="61"/>
      <c r="M619" s="37">
        <f t="shared" si="81"/>
        <v>172.89902574342906</v>
      </c>
      <c r="N619" s="37">
        <f t="shared" si="82"/>
        <v>587.69912539214124</v>
      </c>
      <c r="O619" s="30">
        <f t="shared" si="87"/>
        <v>14590.760991834786</v>
      </c>
      <c r="P619" s="28"/>
      <c r="Q619" s="37">
        <f t="shared" si="83"/>
        <v>6.4666227947053576</v>
      </c>
      <c r="R619" s="37">
        <f t="shared" si="84"/>
        <v>606.96985455210586</v>
      </c>
      <c r="S619" s="37">
        <f t="shared" si="88"/>
        <v>13977.324514487975</v>
      </c>
      <c r="T619" s="37"/>
      <c r="U619" s="37">
        <f t="shared" si="85"/>
        <v>-13.422395516168352</v>
      </c>
      <c r="V619" s="37">
        <f t="shared" si="86"/>
        <v>641.00554733072863</v>
      </c>
      <c r="W619" s="30">
        <f t="shared" si="89"/>
        <v>13336.318967157245</v>
      </c>
    </row>
    <row r="620" spans="2:23">
      <c r="B620" s="33"/>
      <c r="C620" s="78" t="s">
        <v>1030</v>
      </c>
      <c r="D620" s="79">
        <v>66</v>
      </c>
      <c r="E620" s="80">
        <v>15662.047444396519</v>
      </c>
      <c r="F620" s="11">
        <v>1360.8443300693357</v>
      </c>
      <c r="G620" s="11">
        <v>1447.7067341163147</v>
      </c>
      <c r="H620" s="12"/>
      <c r="I620" s="80">
        <v>15643.018139954456</v>
      </c>
      <c r="J620" s="31">
        <v>291.6589969841009</v>
      </c>
      <c r="K620" s="81">
        <v>15351.359142970356</v>
      </c>
      <c r="L620" s="61"/>
      <c r="M620" s="37">
        <f t="shared" si="81"/>
        <v>172.89902574342906</v>
      </c>
      <c r="N620" s="37">
        <f t="shared" si="82"/>
        <v>587.69912539214124</v>
      </c>
      <c r="O620" s="30">
        <f t="shared" si="87"/>
        <v>14590.760991834786</v>
      </c>
      <c r="P620" s="28"/>
      <c r="Q620" s="37">
        <f t="shared" si="83"/>
        <v>6.4666227947053576</v>
      </c>
      <c r="R620" s="37">
        <f t="shared" si="84"/>
        <v>606.96985455210586</v>
      </c>
      <c r="S620" s="37">
        <f t="shared" si="88"/>
        <v>13977.324514487975</v>
      </c>
      <c r="T620" s="37"/>
      <c r="U620" s="37">
        <f t="shared" si="85"/>
        <v>-13.422395516168352</v>
      </c>
      <c r="V620" s="37">
        <f t="shared" si="86"/>
        <v>641.00554733072863</v>
      </c>
      <c r="W620" s="30">
        <f t="shared" si="89"/>
        <v>13336.318967157245</v>
      </c>
    </row>
    <row r="621" spans="2:23">
      <c r="B621" s="33"/>
      <c r="C621" s="78" t="s">
        <v>1031</v>
      </c>
      <c r="D621" s="79">
        <v>67</v>
      </c>
      <c r="E621" s="80">
        <v>15662.047444396519</v>
      </c>
      <c r="F621" s="11">
        <v>1360.8443300693357</v>
      </c>
      <c r="G621" s="11">
        <v>1447.7067341163147</v>
      </c>
      <c r="H621" s="12"/>
      <c r="I621" s="80">
        <v>15643.018139954456</v>
      </c>
      <c r="J621" s="31">
        <v>291.6589969841009</v>
      </c>
      <c r="K621" s="81">
        <v>15351.359142970356</v>
      </c>
      <c r="L621" s="61"/>
      <c r="M621" s="37">
        <f t="shared" si="81"/>
        <v>172.89902574342906</v>
      </c>
      <c r="N621" s="37">
        <f t="shared" si="82"/>
        <v>587.69912539214124</v>
      </c>
      <c r="O621" s="30">
        <f t="shared" si="87"/>
        <v>14590.760991834786</v>
      </c>
      <c r="P621" s="28"/>
      <c r="Q621" s="37">
        <f t="shared" si="83"/>
        <v>6.4666227947053576</v>
      </c>
      <c r="R621" s="37">
        <f t="shared" si="84"/>
        <v>606.96985455210586</v>
      </c>
      <c r="S621" s="37">
        <f t="shared" si="88"/>
        <v>13977.324514487975</v>
      </c>
      <c r="T621" s="37"/>
      <c r="U621" s="37">
        <f t="shared" si="85"/>
        <v>-13.422395516168352</v>
      </c>
      <c r="V621" s="37">
        <f t="shared" si="86"/>
        <v>641.00554733072863</v>
      </c>
      <c r="W621" s="30">
        <f t="shared" si="89"/>
        <v>13336.318967157245</v>
      </c>
    </row>
    <row r="622" spans="2:23">
      <c r="B622" s="33"/>
      <c r="C622" s="78" t="s">
        <v>1032</v>
      </c>
      <c r="D622" s="79">
        <v>68</v>
      </c>
      <c r="E622" s="80">
        <v>15662.047444396519</v>
      </c>
      <c r="F622" s="11">
        <v>1360.8443300693357</v>
      </c>
      <c r="G622" s="11">
        <v>1447.7067341163147</v>
      </c>
      <c r="H622" s="12"/>
      <c r="I622" s="80">
        <v>15643.018139954456</v>
      </c>
      <c r="J622" s="31">
        <v>291.6589969841009</v>
      </c>
      <c r="K622" s="81">
        <v>15351.359142970356</v>
      </c>
      <c r="L622" s="61"/>
      <c r="M622" s="37">
        <f t="shared" si="81"/>
        <v>172.89902574342906</v>
      </c>
      <c r="N622" s="37">
        <f t="shared" si="82"/>
        <v>587.69912539214124</v>
      </c>
      <c r="O622" s="30">
        <f t="shared" si="87"/>
        <v>14590.760991834786</v>
      </c>
      <c r="P622" s="28"/>
      <c r="Q622" s="37">
        <f t="shared" si="83"/>
        <v>6.4666227947053576</v>
      </c>
      <c r="R622" s="37">
        <f t="shared" si="84"/>
        <v>606.96985455210586</v>
      </c>
      <c r="S622" s="37">
        <f t="shared" si="88"/>
        <v>13977.324514487975</v>
      </c>
      <c r="T622" s="37"/>
      <c r="U622" s="37">
        <f t="shared" si="85"/>
        <v>-13.422395516168352</v>
      </c>
      <c r="V622" s="37">
        <f t="shared" si="86"/>
        <v>641.00554733072863</v>
      </c>
      <c r="W622" s="30">
        <f t="shared" si="89"/>
        <v>13336.318967157245</v>
      </c>
    </row>
    <row r="623" spans="2:23">
      <c r="B623" s="33"/>
      <c r="C623" s="78" t="s">
        <v>1033</v>
      </c>
      <c r="D623" s="79">
        <v>69</v>
      </c>
      <c r="E623" s="80">
        <v>15662.047444396519</v>
      </c>
      <c r="F623" s="11">
        <v>1360.8443300693357</v>
      </c>
      <c r="G623" s="11">
        <v>1447.7067341163147</v>
      </c>
      <c r="H623" s="12"/>
      <c r="I623" s="80">
        <v>15643.018139954456</v>
      </c>
      <c r="J623" s="31">
        <v>291.6589969841009</v>
      </c>
      <c r="K623" s="81">
        <v>15351.359142970356</v>
      </c>
      <c r="L623" s="61"/>
      <c r="M623" s="37">
        <f t="shared" si="81"/>
        <v>172.89902574342906</v>
      </c>
      <c r="N623" s="37">
        <f t="shared" si="82"/>
        <v>587.69912539214124</v>
      </c>
      <c r="O623" s="30">
        <f t="shared" si="87"/>
        <v>14590.760991834786</v>
      </c>
      <c r="P623" s="28"/>
      <c r="Q623" s="37">
        <f t="shared" si="83"/>
        <v>6.4666227947053576</v>
      </c>
      <c r="R623" s="37">
        <f t="shared" si="84"/>
        <v>606.96985455210586</v>
      </c>
      <c r="S623" s="37">
        <f t="shared" si="88"/>
        <v>13977.324514487975</v>
      </c>
      <c r="T623" s="37"/>
      <c r="U623" s="37">
        <f t="shared" si="85"/>
        <v>-13.422395516168352</v>
      </c>
      <c r="V623" s="37">
        <f t="shared" si="86"/>
        <v>641.00554733072863</v>
      </c>
      <c r="W623" s="30">
        <f t="shared" si="89"/>
        <v>13336.318967157245</v>
      </c>
    </row>
    <row r="624" spans="2:23">
      <c r="B624" s="33"/>
      <c r="C624" s="78" t="s">
        <v>1034</v>
      </c>
      <c r="D624" s="79">
        <v>70</v>
      </c>
      <c r="E624" s="80">
        <v>15662.047444396519</v>
      </c>
      <c r="F624" s="11">
        <v>1360.8443300693357</v>
      </c>
      <c r="G624" s="11">
        <v>1447.7067341163147</v>
      </c>
      <c r="H624" s="12"/>
      <c r="I624" s="80">
        <v>15643.018139954456</v>
      </c>
      <c r="J624" s="31">
        <v>291.6589969841009</v>
      </c>
      <c r="K624" s="81">
        <v>15351.359142970356</v>
      </c>
      <c r="L624" s="61"/>
      <c r="M624" s="37">
        <f t="shared" si="81"/>
        <v>172.89902574342906</v>
      </c>
      <c r="N624" s="37">
        <f t="shared" si="82"/>
        <v>587.69912539214124</v>
      </c>
      <c r="O624" s="30">
        <f t="shared" si="87"/>
        <v>14590.760991834786</v>
      </c>
      <c r="P624" s="28"/>
      <c r="Q624" s="37">
        <f t="shared" si="83"/>
        <v>6.4666227947053576</v>
      </c>
      <c r="R624" s="37">
        <f t="shared" si="84"/>
        <v>606.96985455210586</v>
      </c>
      <c r="S624" s="37">
        <f t="shared" si="88"/>
        <v>13977.324514487975</v>
      </c>
      <c r="T624" s="37"/>
      <c r="U624" s="37">
        <f t="shared" si="85"/>
        <v>-13.422395516168352</v>
      </c>
      <c r="V624" s="37">
        <f t="shared" si="86"/>
        <v>641.00554733072863</v>
      </c>
      <c r="W624" s="30">
        <f t="shared" si="89"/>
        <v>13336.318967157245</v>
      </c>
    </row>
    <row r="625" spans="2:23">
      <c r="B625" s="33"/>
      <c r="C625" s="78" t="s">
        <v>1035</v>
      </c>
      <c r="D625" s="79">
        <v>71</v>
      </c>
      <c r="E625" s="80">
        <v>15662.047444396519</v>
      </c>
      <c r="F625" s="11">
        <v>1360.8443300693357</v>
      </c>
      <c r="G625" s="11">
        <v>1447.7067341163147</v>
      </c>
      <c r="H625" s="12"/>
      <c r="I625" s="80">
        <v>15643.018139954456</v>
      </c>
      <c r="J625" s="31">
        <v>291.6589969841009</v>
      </c>
      <c r="K625" s="81">
        <v>15351.359142970356</v>
      </c>
      <c r="L625" s="61"/>
      <c r="M625" s="37">
        <f t="shared" si="81"/>
        <v>172.89902574342906</v>
      </c>
      <c r="N625" s="37">
        <f t="shared" si="82"/>
        <v>587.69912539214124</v>
      </c>
      <c r="O625" s="30">
        <f t="shared" si="87"/>
        <v>14590.760991834786</v>
      </c>
      <c r="P625" s="28"/>
      <c r="Q625" s="37">
        <f t="shared" si="83"/>
        <v>6.4666227947053576</v>
      </c>
      <c r="R625" s="37">
        <f t="shared" si="84"/>
        <v>606.96985455210586</v>
      </c>
      <c r="S625" s="37">
        <f t="shared" si="88"/>
        <v>13977.324514487975</v>
      </c>
      <c r="T625" s="37"/>
      <c r="U625" s="37">
        <f t="shared" si="85"/>
        <v>-13.422395516168352</v>
      </c>
      <c r="V625" s="37">
        <f t="shared" si="86"/>
        <v>641.00554733072863</v>
      </c>
      <c r="W625" s="30">
        <f t="shared" si="89"/>
        <v>13336.318967157245</v>
      </c>
    </row>
    <row r="626" spans="2:23">
      <c r="B626" s="33"/>
      <c r="C626" s="78" t="s">
        <v>1036</v>
      </c>
      <c r="D626" s="79">
        <v>72</v>
      </c>
      <c r="E626" s="80">
        <v>15662.047444396519</v>
      </c>
      <c r="F626" s="11">
        <v>1360.8443300693357</v>
      </c>
      <c r="G626" s="11">
        <v>1447.7067341163147</v>
      </c>
      <c r="H626" s="12"/>
      <c r="I626" s="80">
        <v>15643.018139954456</v>
      </c>
      <c r="J626" s="31">
        <v>291.6589969841009</v>
      </c>
      <c r="K626" s="81">
        <v>15351.359142970356</v>
      </c>
      <c r="L626" s="61"/>
      <c r="M626" s="37">
        <f t="shared" si="81"/>
        <v>172.89902574342906</v>
      </c>
      <c r="N626" s="37">
        <f t="shared" si="82"/>
        <v>587.69912539214124</v>
      </c>
      <c r="O626" s="30">
        <f t="shared" si="87"/>
        <v>14590.760991834786</v>
      </c>
      <c r="P626" s="28"/>
      <c r="Q626" s="37">
        <f t="shared" si="83"/>
        <v>6.4666227947053576</v>
      </c>
      <c r="R626" s="37">
        <f t="shared" si="84"/>
        <v>606.96985455210586</v>
      </c>
      <c r="S626" s="37">
        <f t="shared" si="88"/>
        <v>13977.324514487975</v>
      </c>
      <c r="T626" s="37"/>
      <c r="U626" s="37">
        <f t="shared" si="85"/>
        <v>-13.422395516168352</v>
      </c>
      <c r="V626" s="37">
        <f t="shared" si="86"/>
        <v>641.00554733072863</v>
      </c>
      <c r="W626" s="30">
        <f t="shared" si="89"/>
        <v>13336.318967157245</v>
      </c>
    </row>
    <row r="627" spans="2:23">
      <c r="B627" s="33"/>
      <c r="C627" s="78" t="s">
        <v>1037</v>
      </c>
      <c r="D627" s="79">
        <v>73</v>
      </c>
      <c r="E627" s="80">
        <v>15662.047444396519</v>
      </c>
      <c r="F627" s="11">
        <v>1360.8443300693357</v>
      </c>
      <c r="G627" s="11">
        <v>1447.7067341163147</v>
      </c>
      <c r="H627" s="12"/>
      <c r="I627" s="80">
        <v>15643.018139954456</v>
      </c>
      <c r="J627" s="31">
        <v>291.6589969841009</v>
      </c>
      <c r="K627" s="81">
        <v>15351.359142970356</v>
      </c>
      <c r="L627" s="61"/>
      <c r="M627" s="37">
        <f t="shared" si="81"/>
        <v>172.89902574342906</v>
      </c>
      <c r="N627" s="37">
        <f t="shared" si="82"/>
        <v>587.69912539214124</v>
      </c>
      <c r="O627" s="30">
        <f t="shared" si="87"/>
        <v>14590.760991834786</v>
      </c>
      <c r="P627" s="28"/>
      <c r="Q627" s="37">
        <f t="shared" si="83"/>
        <v>6.4666227947053576</v>
      </c>
      <c r="R627" s="37">
        <f t="shared" si="84"/>
        <v>606.96985455210586</v>
      </c>
      <c r="S627" s="37">
        <f t="shared" si="88"/>
        <v>13977.324514487975</v>
      </c>
      <c r="T627" s="37"/>
      <c r="U627" s="37">
        <f t="shared" si="85"/>
        <v>-13.422395516168352</v>
      </c>
      <c r="V627" s="37">
        <f t="shared" si="86"/>
        <v>641.00554733072863</v>
      </c>
      <c r="W627" s="30">
        <f t="shared" si="89"/>
        <v>13336.318967157245</v>
      </c>
    </row>
    <row r="628" spans="2:23">
      <c r="B628" s="33"/>
      <c r="C628" s="78" t="s">
        <v>1038</v>
      </c>
      <c r="D628" s="83">
        <v>74</v>
      </c>
      <c r="E628" s="80">
        <v>0</v>
      </c>
      <c r="F628" s="11">
        <v>0</v>
      </c>
      <c r="G628" s="11">
        <v>0</v>
      </c>
      <c r="H628" s="12"/>
      <c r="I628" s="80">
        <v>0</v>
      </c>
      <c r="J628" s="31">
        <v>0</v>
      </c>
      <c r="K628" s="81">
        <v>0</v>
      </c>
      <c r="L628" s="61"/>
      <c r="M628" s="37">
        <f t="shared" si="81"/>
        <v>0</v>
      </c>
      <c r="N628" s="37">
        <f t="shared" si="82"/>
        <v>0</v>
      </c>
      <c r="O628" s="30">
        <f t="shared" si="87"/>
        <v>0</v>
      </c>
      <c r="P628" s="28"/>
      <c r="Q628" s="37">
        <f t="shared" si="83"/>
        <v>0</v>
      </c>
      <c r="R628" s="37">
        <f t="shared" si="84"/>
        <v>0</v>
      </c>
      <c r="S628" s="37">
        <f t="shared" si="88"/>
        <v>0</v>
      </c>
      <c r="T628" s="37"/>
      <c r="U628" s="37">
        <f t="shared" si="85"/>
        <v>0</v>
      </c>
      <c r="V628" s="37">
        <f t="shared" si="86"/>
        <v>0</v>
      </c>
      <c r="W628" s="30">
        <f t="shared" si="89"/>
        <v>0</v>
      </c>
    </row>
    <row r="629" spans="2:23">
      <c r="B629" s="33"/>
      <c r="C629" s="78" t="s">
        <v>1039</v>
      </c>
      <c r="D629" s="79">
        <v>75</v>
      </c>
      <c r="E629" s="80">
        <v>15662.047444396519</v>
      </c>
      <c r="F629" s="11">
        <v>1360.8443300693357</v>
      </c>
      <c r="G629" s="11">
        <v>1447.7067341163147</v>
      </c>
      <c r="H629" s="12"/>
      <c r="I629" s="80">
        <v>15643.018139954456</v>
      </c>
      <c r="J629" s="31">
        <v>291.6589969841009</v>
      </c>
      <c r="K629" s="81">
        <v>15351.359142970356</v>
      </c>
      <c r="L629" s="61"/>
      <c r="M629" s="37">
        <f t="shared" si="81"/>
        <v>172.89902574342906</v>
      </c>
      <c r="N629" s="37">
        <f t="shared" si="82"/>
        <v>587.69912539214124</v>
      </c>
      <c r="O629" s="30">
        <f t="shared" si="87"/>
        <v>14590.760991834786</v>
      </c>
      <c r="P629" s="28"/>
      <c r="Q629" s="37">
        <f t="shared" si="83"/>
        <v>6.4666227947053576</v>
      </c>
      <c r="R629" s="37">
        <f t="shared" si="84"/>
        <v>606.96985455210586</v>
      </c>
      <c r="S629" s="37">
        <f t="shared" si="88"/>
        <v>13977.324514487975</v>
      </c>
      <c r="T629" s="37"/>
      <c r="U629" s="37">
        <f t="shared" si="85"/>
        <v>-13.422395516168352</v>
      </c>
      <c r="V629" s="37">
        <f t="shared" si="86"/>
        <v>641.00554733072863</v>
      </c>
      <c r="W629" s="30">
        <f t="shared" si="89"/>
        <v>13336.318967157245</v>
      </c>
    </row>
    <row r="630" spans="2:23">
      <c r="B630" s="33"/>
      <c r="C630" s="78" t="s">
        <v>1040</v>
      </c>
      <c r="D630" s="79">
        <v>76</v>
      </c>
      <c r="E630" s="80">
        <v>15662.047444396519</v>
      </c>
      <c r="F630" s="11">
        <v>1360.8443300693357</v>
      </c>
      <c r="G630" s="11">
        <v>1447.7067341163147</v>
      </c>
      <c r="H630" s="12"/>
      <c r="I630" s="80">
        <v>15643.018139954456</v>
      </c>
      <c r="J630" s="31">
        <v>291.6589969841009</v>
      </c>
      <c r="K630" s="81">
        <v>15351.359142970356</v>
      </c>
      <c r="L630" s="61"/>
      <c r="M630" s="37">
        <f t="shared" si="81"/>
        <v>172.89902574342906</v>
      </c>
      <c r="N630" s="37">
        <f t="shared" si="82"/>
        <v>587.69912539214124</v>
      </c>
      <c r="O630" s="30">
        <f t="shared" si="87"/>
        <v>14590.760991834786</v>
      </c>
      <c r="P630" s="28"/>
      <c r="Q630" s="37">
        <f t="shared" si="83"/>
        <v>6.4666227947053576</v>
      </c>
      <c r="R630" s="37">
        <f t="shared" si="84"/>
        <v>606.96985455210586</v>
      </c>
      <c r="S630" s="37">
        <f t="shared" si="88"/>
        <v>13977.324514487975</v>
      </c>
      <c r="T630" s="37"/>
      <c r="U630" s="37">
        <f t="shared" si="85"/>
        <v>-13.422395516168352</v>
      </c>
      <c r="V630" s="37">
        <f t="shared" si="86"/>
        <v>641.00554733072863</v>
      </c>
      <c r="W630" s="30">
        <f t="shared" si="89"/>
        <v>13336.318967157245</v>
      </c>
    </row>
    <row r="631" spans="2:23">
      <c r="B631" s="33"/>
      <c r="C631" s="78" t="s">
        <v>1041</v>
      </c>
      <c r="D631" s="79">
        <v>77</v>
      </c>
      <c r="E631" s="80">
        <v>15662.047444396519</v>
      </c>
      <c r="F631" s="11">
        <v>1360.8443300693357</v>
      </c>
      <c r="G631" s="11">
        <v>1447.7067341163147</v>
      </c>
      <c r="H631" s="12"/>
      <c r="I631" s="80">
        <v>15643.018139954456</v>
      </c>
      <c r="J631" s="31">
        <v>291.6589969841009</v>
      </c>
      <c r="K631" s="81">
        <v>15351.359142970356</v>
      </c>
      <c r="L631" s="61"/>
      <c r="M631" s="37">
        <f t="shared" si="81"/>
        <v>172.89902574342906</v>
      </c>
      <c r="N631" s="37">
        <f t="shared" si="82"/>
        <v>587.69912539214124</v>
      </c>
      <c r="O631" s="30">
        <f t="shared" si="87"/>
        <v>14590.760991834786</v>
      </c>
      <c r="P631" s="28"/>
      <c r="Q631" s="37">
        <f t="shared" si="83"/>
        <v>6.4666227947053576</v>
      </c>
      <c r="R631" s="37">
        <f t="shared" si="84"/>
        <v>606.96985455210586</v>
      </c>
      <c r="S631" s="37">
        <f t="shared" si="88"/>
        <v>13977.324514487975</v>
      </c>
      <c r="T631" s="37"/>
      <c r="U631" s="37">
        <f t="shared" si="85"/>
        <v>-13.422395516168352</v>
      </c>
      <c r="V631" s="37">
        <f t="shared" si="86"/>
        <v>641.00554733072863</v>
      </c>
      <c r="W631" s="30">
        <f t="shared" si="89"/>
        <v>13336.318967157245</v>
      </c>
    </row>
    <row r="632" spans="2:23">
      <c r="B632" s="33"/>
      <c r="C632" s="78" t="s">
        <v>1042</v>
      </c>
      <c r="D632" s="79">
        <v>78</v>
      </c>
      <c r="E632" s="80">
        <v>15662.047444396519</v>
      </c>
      <c r="F632" s="11">
        <v>1360.8443300693357</v>
      </c>
      <c r="G632" s="11">
        <v>1447.7067341163147</v>
      </c>
      <c r="H632" s="12"/>
      <c r="I632" s="80">
        <v>15643.018139954456</v>
      </c>
      <c r="J632" s="31">
        <v>291.6589969841009</v>
      </c>
      <c r="K632" s="81">
        <v>15351.359142970356</v>
      </c>
      <c r="L632" s="61"/>
      <c r="M632" s="37">
        <f t="shared" si="81"/>
        <v>172.89902574342906</v>
      </c>
      <c r="N632" s="37">
        <f t="shared" si="82"/>
        <v>587.69912539214124</v>
      </c>
      <c r="O632" s="30">
        <f t="shared" si="87"/>
        <v>14590.760991834786</v>
      </c>
      <c r="P632" s="28"/>
      <c r="Q632" s="37">
        <f t="shared" si="83"/>
        <v>6.4666227947053576</v>
      </c>
      <c r="R632" s="37">
        <f t="shared" si="84"/>
        <v>606.96985455210586</v>
      </c>
      <c r="S632" s="37">
        <f t="shared" si="88"/>
        <v>13977.324514487975</v>
      </c>
      <c r="T632" s="37"/>
      <c r="U632" s="37">
        <f t="shared" si="85"/>
        <v>-13.422395516168352</v>
      </c>
      <c r="V632" s="37">
        <f t="shared" si="86"/>
        <v>641.00554733072863</v>
      </c>
      <c r="W632" s="30">
        <f t="shared" si="89"/>
        <v>13336.318967157245</v>
      </c>
    </row>
    <row r="633" spans="2:23">
      <c r="B633" s="33"/>
      <c r="C633" s="78" t="s">
        <v>1043</v>
      </c>
      <c r="D633" s="79">
        <v>100</v>
      </c>
      <c r="E633" s="80">
        <v>15662.047444396519</v>
      </c>
      <c r="F633" s="11">
        <v>1360.8443300693357</v>
      </c>
      <c r="G633" s="11">
        <v>1447.7067341163147</v>
      </c>
      <c r="H633" s="12"/>
      <c r="I633" s="80">
        <v>15643.018139954456</v>
      </c>
      <c r="J633" s="31">
        <v>291.6589969841009</v>
      </c>
      <c r="K633" s="81">
        <v>15351.359142970356</v>
      </c>
      <c r="L633" s="61"/>
      <c r="M633" s="37">
        <f t="shared" si="81"/>
        <v>172.89902574342906</v>
      </c>
      <c r="N633" s="37">
        <f t="shared" si="82"/>
        <v>587.69912539214124</v>
      </c>
      <c r="O633" s="30">
        <f t="shared" si="87"/>
        <v>14590.760991834786</v>
      </c>
      <c r="P633" s="28"/>
      <c r="Q633" s="37">
        <f t="shared" si="83"/>
        <v>6.4666227947053576</v>
      </c>
      <c r="R633" s="37">
        <f t="shared" si="84"/>
        <v>606.96985455210586</v>
      </c>
      <c r="S633" s="37">
        <f t="shared" si="88"/>
        <v>13977.324514487975</v>
      </c>
      <c r="T633" s="37"/>
      <c r="U633" s="37">
        <f t="shared" si="85"/>
        <v>-13.422395516168352</v>
      </c>
      <c r="V633" s="37">
        <f t="shared" si="86"/>
        <v>641.00554733072863</v>
      </c>
      <c r="W633" s="30">
        <f t="shared" si="89"/>
        <v>13336.318967157245</v>
      </c>
    </row>
    <row r="634" spans="2:23">
      <c r="B634" s="33"/>
      <c r="C634" s="78" t="s">
        <v>1044</v>
      </c>
      <c r="D634" s="79">
        <v>113</v>
      </c>
      <c r="E634" s="80">
        <v>15662.047444396519</v>
      </c>
      <c r="F634" s="11">
        <v>1360.8443300693357</v>
      </c>
      <c r="G634" s="11">
        <v>1447.7067341163147</v>
      </c>
      <c r="H634" s="12"/>
      <c r="I634" s="80">
        <v>15643.018139954456</v>
      </c>
      <c r="J634" s="31">
        <v>291.6589969841009</v>
      </c>
      <c r="K634" s="81">
        <v>15351.359142970356</v>
      </c>
      <c r="L634" s="61"/>
      <c r="M634" s="37">
        <f t="shared" si="81"/>
        <v>172.89902574342906</v>
      </c>
      <c r="N634" s="37">
        <f t="shared" si="82"/>
        <v>587.69912539214124</v>
      </c>
      <c r="O634" s="30">
        <f t="shared" si="87"/>
        <v>14590.760991834786</v>
      </c>
      <c r="P634" s="28"/>
      <c r="Q634" s="37">
        <f t="shared" si="83"/>
        <v>6.4666227947053576</v>
      </c>
      <c r="R634" s="37">
        <f t="shared" si="84"/>
        <v>606.96985455210586</v>
      </c>
      <c r="S634" s="37">
        <f t="shared" si="88"/>
        <v>13977.324514487975</v>
      </c>
      <c r="T634" s="37"/>
      <c r="U634" s="37">
        <f t="shared" si="85"/>
        <v>-13.422395516168352</v>
      </c>
      <c r="V634" s="37">
        <f t="shared" si="86"/>
        <v>641.00554733072863</v>
      </c>
      <c r="W634" s="30">
        <f t="shared" si="89"/>
        <v>13336.318967157245</v>
      </c>
    </row>
    <row r="635" spans="2:23">
      <c r="B635" s="33"/>
      <c r="C635" s="78" t="s">
        <v>1045</v>
      </c>
      <c r="D635" s="79">
        <v>114</v>
      </c>
      <c r="E635" s="80">
        <v>15662.047444396519</v>
      </c>
      <c r="F635" s="11">
        <v>1360.8443300693357</v>
      </c>
      <c r="G635" s="11">
        <v>1447.7067341163147</v>
      </c>
      <c r="H635" s="12"/>
      <c r="I635" s="80">
        <v>15643.018139954456</v>
      </c>
      <c r="J635" s="31">
        <v>291.6589969841009</v>
      </c>
      <c r="K635" s="81">
        <v>15351.359142970356</v>
      </c>
      <c r="L635" s="61"/>
      <c r="M635" s="37">
        <f t="shared" si="81"/>
        <v>172.89902574342906</v>
      </c>
      <c r="N635" s="37">
        <f t="shared" si="82"/>
        <v>587.69912539214124</v>
      </c>
      <c r="O635" s="30">
        <f t="shared" si="87"/>
        <v>14590.760991834786</v>
      </c>
      <c r="P635" s="28"/>
      <c r="Q635" s="37">
        <f t="shared" si="83"/>
        <v>6.4666227947053576</v>
      </c>
      <c r="R635" s="37">
        <f t="shared" si="84"/>
        <v>606.96985455210586</v>
      </c>
      <c r="S635" s="37">
        <f t="shared" si="88"/>
        <v>13977.324514487975</v>
      </c>
      <c r="T635" s="37"/>
      <c r="U635" s="37">
        <f t="shared" si="85"/>
        <v>-13.422395516168352</v>
      </c>
      <c r="V635" s="37">
        <f t="shared" si="86"/>
        <v>641.00554733072863</v>
      </c>
      <c r="W635" s="30">
        <f t="shared" si="89"/>
        <v>13336.318967157245</v>
      </c>
    </row>
    <row r="636" spans="2:23">
      <c r="B636" s="33"/>
      <c r="C636" s="78" t="s">
        <v>1046</v>
      </c>
      <c r="D636" s="79">
        <v>123</v>
      </c>
      <c r="E636" s="80">
        <v>15662.047444396519</v>
      </c>
      <c r="F636" s="11">
        <v>1360.8443300693357</v>
      </c>
      <c r="G636" s="11">
        <v>1447.7067341163147</v>
      </c>
      <c r="H636" s="12"/>
      <c r="I636" s="80">
        <v>15643.018139954456</v>
      </c>
      <c r="J636" s="31">
        <v>291.6589969841009</v>
      </c>
      <c r="K636" s="81">
        <v>15351.359142970356</v>
      </c>
      <c r="L636" s="61"/>
      <c r="M636" s="37">
        <f t="shared" si="81"/>
        <v>172.89902574342906</v>
      </c>
      <c r="N636" s="37">
        <f t="shared" si="82"/>
        <v>587.69912539214124</v>
      </c>
      <c r="O636" s="30">
        <f t="shared" si="87"/>
        <v>14590.760991834786</v>
      </c>
      <c r="P636" s="28"/>
      <c r="Q636" s="37">
        <f t="shared" si="83"/>
        <v>6.4666227947053576</v>
      </c>
      <c r="R636" s="37">
        <f t="shared" si="84"/>
        <v>606.96985455210586</v>
      </c>
      <c r="S636" s="37">
        <f t="shared" si="88"/>
        <v>13977.324514487975</v>
      </c>
      <c r="T636" s="37"/>
      <c r="U636" s="37">
        <f t="shared" si="85"/>
        <v>-13.422395516168352</v>
      </c>
      <c r="V636" s="37">
        <f t="shared" si="86"/>
        <v>641.00554733072863</v>
      </c>
      <c r="W636" s="30">
        <f t="shared" si="89"/>
        <v>13336.318967157245</v>
      </c>
    </row>
    <row r="637" spans="2:23">
      <c r="B637" s="33"/>
      <c r="C637" s="78" t="s">
        <v>1047</v>
      </c>
      <c r="D637" s="79">
        <v>124</v>
      </c>
      <c r="E637" s="80">
        <v>15662.047444396519</v>
      </c>
      <c r="F637" s="11">
        <v>1360.8443300693357</v>
      </c>
      <c r="G637" s="11">
        <v>1447.7067341163147</v>
      </c>
      <c r="H637" s="12"/>
      <c r="I637" s="80">
        <v>15643.018139954456</v>
      </c>
      <c r="J637" s="31">
        <v>291.6589969841009</v>
      </c>
      <c r="K637" s="81">
        <v>15351.359142970356</v>
      </c>
      <c r="L637" s="61"/>
      <c r="M637" s="37">
        <f t="shared" si="81"/>
        <v>172.89902574342906</v>
      </c>
      <c r="N637" s="37">
        <f t="shared" si="82"/>
        <v>587.69912539214124</v>
      </c>
      <c r="O637" s="30">
        <f t="shared" si="87"/>
        <v>14590.760991834786</v>
      </c>
      <c r="P637" s="28"/>
      <c r="Q637" s="37">
        <f t="shared" si="83"/>
        <v>6.4666227947053576</v>
      </c>
      <c r="R637" s="37">
        <f t="shared" si="84"/>
        <v>606.96985455210586</v>
      </c>
      <c r="S637" s="37">
        <f t="shared" si="88"/>
        <v>13977.324514487975</v>
      </c>
      <c r="T637" s="37"/>
      <c r="U637" s="37">
        <f t="shared" si="85"/>
        <v>-13.422395516168352</v>
      </c>
      <c r="V637" s="37">
        <f t="shared" si="86"/>
        <v>641.00554733072863</v>
      </c>
      <c r="W637" s="30">
        <f t="shared" si="89"/>
        <v>13336.318967157245</v>
      </c>
    </row>
    <row r="638" spans="2:23">
      <c r="B638" s="33"/>
      <c r="C638" s="78" t="s">
        <v>1048</v>
      </c>
      <c r="D638" s="79">
        <v>130</v>
      </c>
      <c r="E638" s="80">
        <v>15662.047444396519</v>
      </c>
      <c r="F638" s="11">
        <v>1360.8443300693357</v>
      </c>
      <c r="G638" s="11">
        <v>1447.7067341163147</v>
      </c>
      <c r="H638" s="12"/>
      <c r="I638" s="80">
        <v>15643.018139954456</v>
      </c>
      <c r="J638" s="31">
        <v>291.6589969841009</v>
      </c>
      <c r="K638" s="81">
        <v>15351.359142970356</v>
      </c>
      <c r="L638" s="61"/>
      <c r="M638" s="37">
        <f t="shared" si="81"/>
        <v>172.89902574342906</v>
      </c>
      <c r="N638" s="37">
        <f t="shared" si="82"/>
        <v>587.69912539214124</v>
      </c>
      <c r="O638" s="30">
        <f t="shared" si="87"/>
        <v>14590.760991834786</v>
      </c>
      <c r="P638" s="28"/>
      <c r="Q638" s="37">
        <f t="shared" si="83"/>
        <v>6.4666227947053576</v>
      </c>
      <c r="R638" s="37">
        <f t="shared" si="84"/>
        <v>606.96985455210586</v>
      </c>
      <c r="S638" s="37">
        <f t="shared" si="88"/>
        <v>13977.324514487975</v>
      </c>
      <c r="T638" s="37"/>
      <c r="U638" s="37">
        <f t="shared" si="85"/>
        <v>-13.422395516168352</v>
      </c>
      <c r="V638" s="37">
        <f t="shared" si="86"/>
        <v>641.00554733072863</v>
      </c>
      <c r="W638" s="30">
        <f t="shared" si="89"/>
        <v>13336.318967157245</v>
      </c>
    </row>
    <row r="639" spans="2:23">
      <c r="B639" s="33"/>
      <c r="C639" s="78" t="s">
        <v>1049</v>
      </c>
      <c r="D639" s="79">
        <v>134</v>
      </c>
      <c r="E639" s="80">
        <v>15662.047444396519</v>
      </c>
      <c r="F639" s="11">
        <v>1360.8443300693357</v>
      </c>
      <c r="G639" s="11">
        <v>1447.7067341163147</v>
      </c>
      <c r="H639" s="12"/>
      <c r="I639" s="80">
        <v>15643.018139954456</v>
      </c>
      <c r="J639" s="31">
        <v>291.6589969841009</v>
      </c>
      <c r="K639" s="81">
        <v>15351.359142970356</v>
      </c>
      <c r="L639" s="61"/>
      <c r="M639" s="37">
        <f t="shared" si="81"/>
        <v>172.89902574342906</v>
      </c>
      <c r="N639" s="37">
        <f t="shared" si="82"/>
        <v>587.69912539214124</v>
      </c>
      <c r="O639" s="30">
        <f t="shared" si="87"/>
        <v>14590.760991834786</v>
      </c>
      <c r="P639" s="28"/>
      <c r="Q639" s="37">
        <f t="shared" si="83"/>
        <v>6.4666227947053576</v>
      </c>
      <c r="R639" s="37">
        <f t="shared" si="84"/>
        <v>606.96985455210586</v>
      </c>
      <c r="S639" s="37">
        <f t="shared" si="88"/>
        <v>13977.324514487975</v>
      </c>
      <c r="T639" s="37"/>
      <c r="U639" s="37">
        <f t="shared" si="85"/>
        <v>-13.422395516168352</v>
      </c>
      <c r="V639" s="37">
        <f t="shared" si="86"/>
        <v>641.00554733072863</v>
      </c>
      <c r="W639" s="30">
        <f t="shared" si="89"/>
        <v>13336.318967157245</v>
      </c>
    </row>
    <row r="640" spans="2:23">
      <c r="B640" s="33"/>
      <c r="C640" s="78" t="s">
        <v>1050</v>
      </c>
      <c r="D640" s="79">
        <v>135</v>
      </c>
      <c r="E640" s="80">
        <v>15662.047444396519</v>
      </c>
      <c r="F640" s="11">
        <v>1360.8443300693357</v>
      </c>
      <c r="G640" s="11">
        <v>1447.7067341163147</v>
      </c>
      <c r="H640" s="12"/>
      <c r="I640" s="80">
        <v>15643.018139954456</v>
      </c>
      <c r="J640" s="31">
        <v>291.6589969841009</v>
      </c>
      <c r="K640" s="81">
        <v>15351.359142970356</v>
      </c>
      <c r="L640" s="61"/>
      <c r="M640" s="37">
        <f t="shared" si="81"/>
        <v>172.89902574342906</v>
      </c>
      <c r="N640" s="37">
        <f t="shared" si="82"/>
        <v>587.69912539214124</v>
      </c>
      <c r="O640" s="30">
        <f t="shared" si="87"/>
        <v>14590.760991834786</v>
      </c>
      <c r="P640" s="28"/>
      <c r="Q640" s="37">
        <f t="shared" si="83"/>
        <v>6.4666227947053576</v>
      </c>
      <c r="R640" s="37">
        <f t="shared" si="84"/>
        <v>606.96985455210586</v>
      </c>
      <c r="S640" s="37">
        <f t="shared" si="88"/>
        <v>13977.324514487975</v>
      </c>
      <c r="T640" s="37"/>
      <c r="U640" s="37">
        <f t="shared" si="85"/>
        <v>-13.422395516168352</v>
      </c>
      <c r="V640" s="37">
        <f t="shared" si="86"/>
        <v>641.00554733072863</v>
      </c>
      <c r="W640" s="30">
        <f t="shared" si="89"/>
        <v>13336.318967157245</v>
      </c>
    </row>
    <row r="641" spans="2:23">
      <c r="B641" s="33"/>
      <c r="C641" s="78" t="s">
        <v>1051</v>
      </c>
      <c r="D641" s="79">
        <v>136</v>
      </c>
      <c r="E641" s="80">
        <v>15662.047444396519</v>
      </c>
      <c r="F641" s="11">
        <v>1360.8443300693357</v>
      </c>
      <c r="G641" s="11">
        <v>1447.7067341163147</v>
      </c>
      <c r="H641" s="12"/>
      <c r="I641" s="80">
        <v>15643.018139954456</v>
      </c>
      <c r="J641" s="31">
        <v>291.6589969841009</v>
      </c>
      <c r="K641" s="81">
        <v>15351.359142970356</v>
      </c>
      <c r="L641" s="61"/>
      <c r="M641" s="37">
        <f t="shared" si="81"/>
        <v>172.89902574342906</v>
      </c>
      <c r="N641" s="37">
        <f t="shared" si="82"/>
        <v>587.69912539214124</v>
      </c>
      <c r="O641" s="30">
        <f t="shared" si="87"/>
        <v>14590.760991834786</v>
      </c>
      <c r="P641" s="28"/>
      <c r="Q641" s="37">
        <f t="shared" si="83"/>
        <v>6.4666227947053576</v>
      </c>
      <c r="R641" s="37">
        <f t="shared" si="84"/>
        <v>606.96985455210586</v>
      </c>
      <c r="S641" s="37">
        <f t="shared" si="88"/>
        <v>13977.324514487975</v>
      </c>
      <c r="T641" s="37"/>
      <c r="U641" s="37">
        <f t="shared" si="85"/>
        <v>-13.422395516168352</v>
      </c>
      <c r="V641" s="37">
        <f t="shared" si="86"/>
        <v>641.00554733072863</v>
      </c>
      <c r="W641" s="30">
        <f t="shared" si="89"/>
        <v>13336.318967157245</v>
      </c>
    </row>
    <row r="642" spans="2:23">
      <c r="B642" s="33"/>
      <c r="C642" s="78" t="s">
        <v>1052</v>
      </c>
      <c r="D642" s="79">
        <v>137</v>
      </c>
      <c r="E642" s="80">
        <v>15662.047444396519</v>
      </c>
      <c r="F642" s="11">
        <v>1360.8443300693357</v>
      </c>
      <c r="G642" s="11">
        <v>1447.7067341163147</v>
      </c>
      <c r="H642" s="12"/>
      <c r="I642" s="80">
        <v>15643.018139954456</v>
      </c>
      <c r="J642" s="31">
        <v>291.6589969841009</v>
      </c>
      <c r="K642" s="81">
        <v>15351.359142970356</v>
      </c>
      <c r="L642" s="61"/>
      <c r="M642" s="37">
        <f t="shared" si="81"/>
        <v>172.89902574342906</v>
      </c>
      <c r="N642" s="37">
        <f t="shared" si="82"/>
        <v>587.69912539214124</v>
      </c>
      <c r="O642" s="30">
        <f t="shared" si="87"/>
        <v>14590.760991834786</v>
      </c>
      <c r="P642" s="28"/>
      <c r="Q642" s="37">
        <f t="shared" si="83"/>
        <v>6.4666227947053576</v>
      </c>
      <c r="R642" s="37">
        <f t="shared" si="84"/>
        <v>606.96985455210586</v>
      </c>
      <c r="S642" s="37">
        <f t="shared" si="88"/>
        <v>13977.324514487975</v>
      </c>
      <c r="T642" s="37"/>
      <c r="U642" s="37">
        <f t="shared" si="85"/>
        <v>-13.422395516168352</v>
      </c>
      <c r="V642" s="37">
        <f t="shared" si="86"/>
        <v>641.00554733072863</v>
      </c>
      <c r="W642" s="30">
        <f t="shared" si="89"/>
        <v>13336.318967157245</v>
      </c>
    </row>
    <row r="643" spans="2:23">
      <c r="B643" s="33"/>
      <c r="C643" s="78" t="s">
        <v>1053</v>
      </c>
      <c r="D643" s="79">
        <v>138</v>
      </c>
      <c r="E643" s="80">
        <v>15662.047444396519</v>
      </c>
      <c r="F643" s="11">
        <v>1360.8443300693357</v>
      </c>
      <c r="G643" s="11">
        <v>1447.7067341163147</v>
      </c>
      <c r="H643" s="12"/>
      <c r="I643" s="80">
        <v>15643.018139954456</v>
      </c>
      <c r="J643" s="31">
        <v>291.6589969841009</v>
      </c>
      <c r="K643" s="81">
        <v>15351.359142970356</v>
      </c>
      <c r="L643" s="61"/>
      <c r="M643" s="37">
        <f t="shared" si="81"/>
        <v>172.89902574342906</v>
      </c>
      <c r="N643" s="37">
        <f t="shared" si="82"/>
        <v>587.69912539214124</v>
      </c>
      <c r="O643" s="30">
        <f t="shared" si="87"/>
        <v>14590.760991834786</v>
      </c>
      <c r="P643" s="28"/>
      <c r="Q643" s="37">
        <f t="shared" si="83"/>
        <v>6.4666227947053576</v>
      </c>
      <c r="R643" s="37">
        <f t="shared" si="84"/>
        <v>606.96985455210586</v>
      </c>
      <c r="S643" s="37">
        <f t="shared" si="88"/>
        <v>13977.324514487975</v>
      </c>
      <c r="T643" s="37"/>
      <c r="U643" s="37">
        <f t="shared" si="85"/>
        <v>-13.422395516168352</v>
      </c>
      <c r="V643" s="37">
        <f t="shared" si="86"/>
        <v>641.00554733072863</v>
      </c>
      <c r="W643" s="30">
        <f t="shared" si="89"/>
        <v>13336.318967157245</v>
      </c>
    </row>
    <row r="644" spans="2:23">
      <c r="B644" s="33"/>
      <c r="C644" s="78" t="s">
        <v>1054</v>
      </c>
      <c r="D644" s="79">
        <v>139</v>
      </c>
      <c r="E644" s="80">
        <v>15662.047444396519</v>
      </c>
      <c r="F644" s="11">
        <v>1360.8443300693357</v>
      </c>
      <c r="G644" s="11">
        <v>1447.7067341163147</v>
      </c>
      <c r="H644" s="12"/>
      <c r="I644" s="80">
        <v>15643.018139954456</v>
      </c>
      <c r="J644" s="31">
        <v>291.6589969841009</v>
      </c>
      <c r="K644" s="81">
        <v>15351.359142970356</v>
      </c>
      <c r="L644" s="61"/>
      <c r="M644" s="37">
        <f t="shared" si="81"/>
        <v>172.89902574342906</v>
      </c>
      <c r="N644" s="37">
        <f t="shared" si="82"/>
        <v>587.69912539214124</v>
      </c>
      <c r="O644" s="30">
        <f t="shared" si="87"/>
        <v>14590.760991834786</v>
      </c>
      <c r="P644" s="28"/>
      <c r="Q644" s="37">
        <f t="shared" si="83"/>
        <v>6.4666227947053576</v>
      </c>
      <c r="R644" s="37">
        <f t="shared" si="84"/>
        <v>606.96985455210586</v>
      </c>
      <c r="S644" s="37">
        <f t="shared" si="88"/>
        <v>13977.324514487975</v>
      </c>
      <c r="T644" s="37"/>
      <c r="U644" s="37">
        <f t="shared" si="85"/>
        <v>-13.422395516168352</v>
      </c>
      <c r="V644" s="37">
        <f t="shared" si="86"/>
        <v>641.00554733072863</v>
      </c>
      <c r="W644" s="30">
        <f t="shared" si="89"/>
        <v>13336.318967157245</v>
      </c>
    </row>
    <row r="645" spans="2:23">
      <c r="B645" s="33"/>
      <c r="C645" s="78" t="s">
        <v>1055</v>
      </c>
      <c r="D645" s="79">
        <v>140</v>
      </c>
      <c r="E645" s="80">
        <v>15662.047444396519</v>
      </c>
      <c r="F645" s="11">
        <v>1360.8443300693357</v>
      </c>
      <c r="G645" s="11">
        <v>1447.7067341163147</v>
      </c>
      <c r="H645" s="12"/>
      <c r="I645" s="80">
        <v>15643.018139954456</v>
      </c>
      <c r="J645" s="31">
        <v>291.6589969841009</v>
      </c>
      <c r="K645" s="81">
        <v>15351.359142970356</v>
      </c>
      <c r="L645" s="61"/>
      <c r="M645" s="37">
        <f t="shared" si="81"/>
        <v>172.89902574342906</v>
      </c>
      <c r="N645" s="37">
        <f t="shared" si="82"/>
        <v>587.69912539214124</v>
      </c>
      <c r="O645" s="30">
        <f t="shared" si="87"/>
        <v>14590.760991834786</v>
      </c>
      <c r="P645" s="28"/>
      <c r="Q645" s="37">
        <f t="shared" si="83"/>
        <v>6.4666227947053576</v>
      </c>
      <c r="R645" s="37">
        <f t="shared" si="84"/>
        <v>606.96985455210586</v>
      </c>
      <c r="S645" s="37">
        <f t="shared" si="88"/>
        <v>13977.324514487975</v>
      </c>
      <c r="T645" s="37"/>
      <c r="U645" s="37">
        <f t="shared" si="85"/>
        <v>-13.422395516168352</v>
      </c>
      <c r="V645" s="37">
        <f t="shared" si="86"/>
        <v>641.00554733072863</v>
      </c>
      <c r="W645" s="30">
        <f t="shared" si="89"/>
        <v>13336.318967157245</v>
      </c>
    </row>
    <row r="646" spans="2:23">
      <c r="B646" s="33"/>
      <c r="C646" s="78" t="s">
        <v>1056</v>
      </c>
      <c r="D646" s="79">
        <v>141</v>
      </c>
      <c r="E646" s="80">
        <v>15662.047444396519</v>
      </c>
      <c r="F646" s="11">
        <v>1360.8443300693357</v>
      </c>
      <c r="G646" s="11">
        <v>1447.7067341163147</v>
      </c>
      <c r="H646" s="12"/>
      <c r="I646" s="80">
        <v>15643.018139954456</v>
      </c>
      <c r="J646" s="31">
        <v>291.6589969841009</v>
      </c>
      <c r="K646" s="81">
        <v>15351.359142970356</v>
      </c>
      <c r="L646" s="61"/>
      <c r="M646" s="37">
        <f t="shared" si="81"/>
        <v>172.89902574342906</v>
      </c>
      <c r="N646" s="37">
        <f t="shared" si="82"/>
        <v>587.69912539214124</v>
      </c>
      <c r="O646" s="30">
        <f t="shared" si="87"/>
        <v>14590.760991834786</v>
      </c>
      <c r="P646" s="28"/>
      <c r="Q646" s="37">
        <f t="shared" si="83"/>
        <v>6.4666227947053576</v>
      </c>
      <c r="R646" s="37">
        <f t="shared" si="84"/>
        <v>606.96985455210586</v>
      </c>
      <c r="S646" s="37">
        <f t="shared" si="88"/>
        <v>13977.324514487975</v>
      </c>
      <c r="T646" s="37"/>
      <c r="U646" s="37">
        <f t="shared" si="85"/>
        <v>-13.422395516168352</v>
      </c>
      <c r="V646" s="37">
        <f t="shared" si="86"/>
        <v>641.00554733072863</v>
      </c>
      <c r="W646" s="30">
        <f t="shared" si="89"/>
        <v>13336.318967157245</v>
      </c>
    </row>
    <row r="647" spans="2:23">
      <c r="B647" s="33"/>
      <c r="C647" s="78" t="s">
        <v>1057</v>
      </c>
      <c r="D647" s="79">
        <v>142</v>
      </c>
      <c r="E647" s="80">
        <v>15662.047444396519</v>
      </c>
      <c r="F647" s="11">
        <v>1360.8443300693357</v>
      </c>
      <c r="G647" s="11">
        <v>1447.7067341163147</v>
      </c>
      <c r="H647" s="12"/>
      <c r="I647" s="80">
        <v>15643.018139954456</v>
      </c>
      <c r="J647" s="31">
        <v>291.6589969841009</v>
      </c>
      <c r="K647" s="81">
        <v>15351.359142970356</v>
      </c>
      <c r="L647" s="61"/>
      <c r="M647" s="37">
        <f t="shared" si="81"/>
        <v>172.89902574342906</v>
      </c>
      <c r="N647" s="37">
        <f t="shared" si="82"/>
        <v>587.69912539214124</v>
      </c>
      <c r="O647" s="30">
        <f t="shared" si="87"/>
        <v>14590.760991834786</v>
      </c>
      <c r="P647" s="28"/>
      <c r="Q647" s="37">
        <f t="shared" si="83"/>
        <v>6.4666227947053576</v>
      </c>
      <c r="R647" s="37">
        <f t="shared" si="84"/>
        <v>606.96985455210586</v>
      </c>
      <c r="S647" s="37">
        <f t="shared" si="88"/>
        <v>13977.324514487975</v>
      </c>
      <c r="T647" s="37"/>
      <c r="U647" s="37">
        <f t="shared" si="85"/>
        <v>-13.422395516168352</v>
      </c>
      <c r="V647" s="37">
        <f t="shared" si="86"/>
        <v>641.00554733072863</v>
      </c>
      <c r="W647" s="30">
        <f t="shared" si="89"/>
        <v>13336.318967157245</v>
      </c>
    </row>
    <row r="648" spans="2:23">
      <c r="B648" s="33"/>
      <c r="C648" s="78" t="s">
        <v>1058</v>
      </c>
      <c r="D648" s="79">
        <v>143</v>
      </c>
      <c r="E648" s="80">
        <v>15662.047444396519</v>
      </c>
      <c r="F648" s="11">
        <v>1360.8443300693357</v>
      </c>
      <c r="G648" s="11">
        <v>1447.7067341163147</v>
      </c>
      <c r="H648" s="12"/>
      <c r="I648" s="80">
        <v>15643.018139954456</v>
      </c>
      <c r="J648" s="31">
        <v>291.6589969841009</v>
      </c>
      <c r="K648" s="81">
        <v>15351.359142970356</v>
      </c>
      <c r="L648" s="61"/>
      <c r="M648" s="37">
        <f t="shared" ref="M648:M711" si="90">(K648-L648)/(K$1018-L$1018)*M$1018</f>
        <v>172.89902574342906</v>
      </c>
      <c r="N648" s="37">
        <f t="shared" ref="N648:N711" si="91">M648/M$1018*N$1018</f>
        <v>587.69912539214124</v>
      </c>
      <c r="O648" s="30">
        <f t="shared" si="87"/>
        <v>14590.760991834786</v>
      </c>
      <c r="P648" s="28"/>
      <c r="Q648" s="37">
        <f t="shared" ref="Q648:Q711" si="92">(O648-P648)/(O$1018-P$1018)*Q$1018</f>
        <v>6.4666227947053576</v>
      </c>
      <c r="R648" s="37">
        <f t="shared" ref="R648:R711" si="93">Q648/Q$1018*R$1018</f>
        <v>606.96985455210586</v>
      </c>
      <c r="S648" s="37">
        <f t="shared" si="88"/>
        <v>13977.324514487975</v>
      </c>
      <c r="T648" s="37"/>
      <c r="U648" s="37">
        <f t="shared" ref="U648:U711" si="94">(S648-T648)/(S$1018-T$1018)*U$1018</f>
        <v>-13.422395516168352</v>
      </c>
      <c r="V648" s="37">
        <f t="shared" ref="V648:V711" si="95">R648/R$1018*V$1018</f>
        <v>641.00554733072863</v>
      </c>
      <c r="W648" s="30">
        <f t="shared" si="89"/>
        <v>13336.318967157245</v>
      </c>
    </row>
    <row r="649" spans="2:23">
      <c r="B649" s="33"/>
      <c r="C649" s="78" t="s">
        <v>1059</v>
      </c>
      <c r="D649" s="79">
        <v>144</v>
      </c>
      <c r="E649" s="80">
        <v>15662.047444396519</v>
      </c>
      <c r="F649" s="11">
        <v>1360.8443300693357</v>
      </c>
      <c r="G649" s="11">
        <v>1447.7067341163147</v>
      </c>
      <c r="H649" s="12"/>
      <c r="I649" s="80">
        <v>15643.018139954456</v>
      </c>
      <c r="J649" s="31">
        <v>291.6589969841009</v>
      </c>
      <c r="K649" s="81">
        <v>15351.359142970356</v>
      </c>
      <c r="L649" s="61"/>
      <c r="M649" s="37">
        <f t="shared" si="90"/>
        <v>172.89902574342906</v>
      </c>
      <c r="N649" s="37">
        <f t="shared" si="91"/>
        <v>587.69912539214124</v>
      </c>
      <c r="O649" s="30">
        <f t="shared" ref="O649:O712" si="96">K649-L649-M649-N649</f>
        <v>14590.760991834786</v>
      </c>
      <c r="P649" s="28"/>
      <c r="Q649" s="37">
        <f t="shared" si="92"/>
        <v>6.4666227947053576</v>
      </c>
      <c r="R649" s="37">
        <f t="shared" si="93"/>
        <v>606.96985455210586</v>
      </c>
      <c r="S649" s="37">
        <f t="shared" ref="S649:S712" si="97">O649-P649-Q649-R649</f>
        <v>13977.324514487975</v>
      </c>
      <c r="T649" s="37"/>
      <c r="U649" s="37">
        <f t="shared" si="94"/>
        <v>-13.422395516168352</v>
      </c>
      <c r="V649" s="37">
        <f t="shared" si="95"/>
        <v>641.00554733072863</v>
      </c>
      <c r="W649" s="30">
        <f t="shared" ref="W649:W712" si="98">O649-P649-Q649-R649-V649</f>
        <v>13336.318967157245</v>
      </c>
    </row>
    <row r="650" spans="2:23">
      <c r="B650" s="33"/>
      <c r="C650" s="78" t="s">
        <v>1060</v>
      </c>
      <c r="D650" s="79">
        <v>145</v>
      </c>
      <c r="E650" s="80">
        <v>15662.047444396519</v>
      </c>
      <c r="F650" s="11">
        <v>1360.8443300693357</v>
      </c>
      <c r="G650" s="11">
        <v>1447.7067341163147</v>
      </c>
      <c r="H650" s="12"/>
      <c r="I650" s="80">
        <v>15643.018139954456</v>
      </c>
      <c r="J650" s="31">
        <v>291.6589969841009</v>
      </c>
      <c r="K650" s="81">
        <v>15351.359142970356</v>
      </c>
      <c r="L650" s="61"/>
      <c r="M650" s="37">
        <f t="shared" si="90"/>
        <v>172.89902574342906</v>
      </c>
      <c r="N650" s="37">
        <f t="shared" si="91"/>
        <v>587.69912539214124</v>
      </c>
      <c r="O650" s="30">
        <f t="shared" si="96"/>
        <v>14590.760991834786</v>
      </c>
      <c r="P650" s="28"/>
      <c r="Q650" s="37">
        <f t="shared" si="92"/>
        <v>6.4666227947053576</v>
      </c>
      <c r="R650" s="37">
        <f t="shared" si="93"/>
        <v>606.96985455210586</v>
      </c>
      <c r="S650" s="37">
        <f t="shared" si="97"/>
        <v>13977.324514487975</v>
      </c>
      <c r="T650" s="37"/>
      <c r="U650" s="37">
        <f t="shared" si="94"/>
        <v>-13.422395516168352</v>
      </c>
      <c r="V650" s="37">
        <f t="shared" si="95"/>
        <v>641.00554733072863</v>
      </c>
      <c r="W650" s="30">
        <f t="shared" si="98"/>
        <v>13336.318967157245</v>
      </c>
    </row>
    <row r="651" spans="2:23">
      <c r="B651" s="33"/>
      <c r="C651" s="78" t="s">
        <v>1061</v>
      </c>
      <c r="D651" s="79">
        <v>146</v>
      </c>
      <c r="E651" s="80">
        <v>15662.047444396519</v>
      </c>
      <c r="F651" s="11">
        <v>1360.8443300693357</v>
      </c>
      <c r="G651" s="11">
        <v>1447.7067341163147</v>
      </c>
      <c r="H651" s="12"/>
      <c r="I651" s="80">
        <v>15643.018139954456</v>
      </c>
      <c r="J651" s="31">
        <v>291.6589969841009</v>
      </c>
      <c r="K651" s="81">
        <v>15351.359142970356</v>
      </c>
      <c r="L651" s="61"/>
      <c r="M651" s="37">
        <f t="shared" si="90"/>
        <v>172.89902574342906</v>
      </c>
      <c r="N651" s="37">
        <f t="shared" si="91"/>
        <v>587.69912539214124</v>
      </c>
      <c r="O651" s="30">
        <f t="shared" si="96"/>
        <v>14590.760991834786</v>
      </c>
      <c r="P651" s="28"/>
      <c r="Q651" s="37">
        <f t="shared" si="92"/>
        <v>6.4666227947053576</v>
      </c>
      <c r="R651" s="37">
        <f t="shared" si="93"/>
        <v>606.96985455210586</v>
      </c>
      <c r="S651" s="37">
        <f t="shared" si="97"/>
        <v>13977.324514487975</v>
      </c>
      <c r="T651" s="37"/>
      <c r="U651" s="37">
        <f t="shared" si="94"/>
        <v>-13.422395516168352</v>
      </c>
      <c r="V651" s="37">
        <f t="shared" si="95"/>
        <v>641.00554733072863</v>
      </c>
      <c r="W651" s="30">
        <f t="shared" si="98"/>
        <v>13336.318967157245</v>
      </c>
    </row>
    <row r="652" spans="2:23">
      <c r="B652" s="33"/>
      <c r="C652" s="78" t="s">
        <v>1062</v>
      </c>
      <c r="D652" s="79">
        <v>147</v>
      </c>
      <c r="E652" s="80">
        <v>15662.047444396519</v>
      </c>
      <c r="F652" s="11">
        <v>1360.8443300693357</v>
      </c>
      <c r="G652" s="11">
        <v>1447.7067341163147</v>
      </c>
      <c r="H652" s="12"/>
      <c r="I652" s="80">
        <v>15643.018139954456</v>
      </c>
      <c r="J652" s="31">
        <v>291.6589969841009</v>
      </c>
      <c r="K652" s="81">
        <v>15351.359142970356</v>
      </c>
      <c r="L652" s="61"/>
      <c r="M652" s="37">
        <f t="shared" si="90"/>
        <v>172.89902574342906</v>
      </c>
      <c r="N652" s="37">
        <f t="shared" si="91"/>
        <v>587.69912539214124</v>
      </c>
      <c r="O652" s="30">
        <f t="shared" si="96"/>
        <v>14590.760991834786</v>
      </c>
      <c r="P652" s="28"/>
      <c r="Q652" s="37">
        <f t="shared" si="92"/>
        <v>6.4666227947053576</v>
      </c>
      <c r="R652" s="37">
        <f t="shared" si="93"/>
        <v>606.96985455210586</v>
      </c>
      <c r="S652" s="37">
        <f t="shared" si="97"/>
        <v>13977.324514487975</v>
      </c>
      <c r="T652" s="37"/>
      <c r="U652" s="37">
        <f t="shared" si="94"/>
        <v>-13.422395516168352</v>
      </c>
      <c r="V652" s="37">
        <f t="shared" si="95"/>
        <v>641.00554733072863</v>
      </c>
      <c r="W652" s="30">
        <f t="shared" si="98"/>
        <v>13336.318967157245</v>
      </c>
    </row>
    <row r="653" spans="2:23">
      <c r="B653" s="33"/>
      <c r="C653" s="78" t="s">
        <v>1063</v>
      </c>
      <c r="D653" s="79">
        <v>148</v>
      </c>
      <c r="E653" s="80">
        <v>15662.047444396519</v>
      </c>
      <c r="F653" s="11">
        <v>1360.8443300693357</v>
      </c>
      <c r="G653" s="11">
        <v>1447.7067341163147</v>
      </c>
      <c r="H653" s="12"/>
      <c r="I653" s="80">
        <v>15643.018139954456</v>
      </c>
      <c r="J653" s="31">
        <v>291.6589969841009</v>
      </c>
      <c r="K653" s="81">
        <v>15351.359142970356</v>
      </c>
      <c r="L653" s="61"/>
      <c r="M653" s="37">
        <f t="shared" si="90"/>
        <v>172.89902574342906</v>
      </c>
      <c r="N653" s="37">
        <f t="shared" si="91"/>
        <v>587.69912539214124</v>
      </c>
      <c r="O653" s="30">
        <f t="shared" si="96"/>
        <v>14590.760991834786</v>
      </c>
      <c r="P653" s="28"/>
      <c r="Q653" s="37">
        <f t="shared" si="92"/>
        <v>6.4666227947053576</v>
      </c>
      <c r="R653" s="37">
        <f t="shared" si="93"/>
        <v>606.96985455210586</v>
      </c>
      <c r="S653" s="37">
        <f t="shared" si="97"/>
        <v>13977.324514487975</v>
      </c>
      <c r="T653" s="37"/>
      <c r="U653" s="37">
        <f t="shared" si="94"/>
        <v>-13.422395516168352</v>
      </c>
      <c r="V653" s="37">
        <f t="shared" si="95"/>
        <v>641.00554733072863</v>
      </c>
      <c r="W653" s="30">
        <f t="shared" si="98"/>
        <v>13336.318967157245</v>
      </c>
    </row>
    <row r="654" spans="2:23">
      <c r="B654" s="33"/>
      <c r="C654" s="78" t="s">
        <v>1064</v>
      </c>
      <c r="D654" s="83">
        <v>149</v>
      </c>
      <c r="E654" s="80">
        <v>0</v>
      </c>
      <c r="F654" s="11">
        <v>0</v>
      </c>
      <c r="G654" s="11">
        <v>0</v>
      </c>
      <c r="H654" s="12"/>
      <c r="I654" s="80">
        <v>0</v>
      </c>
      <c r="J654" s="31">
        <v>0</v>
      </c>
      <c r="K654" s="81">
        <v>0</v>
      </c>
      <c r="L654" s="61"/>
      <c r="M654" s="37">
        <f t="shared" si="90"/>
        <v>0</v>
      </c>
      <c r="N654" s="37">
        <f t="shared" si="91"/>
        <v>0</v>
      </c>
      <c r="O654" s="30">
        <f t="shared" si="96"/>
        <v>0</v>
      </c>
      <c r="P654" s="28"/>
      <c r="Q654" s="37">
        <f t="shared" si="92"/>
        <v>0</v>
      </c>
      <c r="R654" s="37">
        <f t="shared" si="93"/>
        <v>0</v>
      </c>
      <c r="S654" s="37">
        <f t="shared" si="97"/>
        <v>0</v>
      </c>
      <c r="T654" s="37"/>
      <c r="U654" s="37">
        <f t="shared" si="94"/>
        <v>0</v>
      </c>
      <c r="V654" s="37">
        <f t="shared" si="95"/>
        <v>0</v>
      </c>
      <c r="W654" s="30">
        <f t="shared" si="98"/>
        <v>0</v>
      </c>
    </row>
    <row r="655" spans="2:23">
      <c r="B655" s="33"/>
      <c r="C655" s="78" t="s">
        <v>1065</v>
      </c>
      <c r="D655" s="79">
        <v>150</v>
      </c>
      <c r="E655" s="80">
        <v>15662.047444396519</v>
      </c>
      <c r="F655" s="11">
        <v>1360.8443300693357</v>
      </c>
      <c r="G655" s="11">
        <v>1447.7067341163147</v>
      </c>
      <c r="H655" s="12"/>
      <c r="I655" s="80">
        <v>15643.018139954456</v>
      </c>
      <c r="J655" s="31">
        <v>291.6589969841009</v>
      </c>
      <c r="K655" s="81">
        <v>15351.359142970356</v>
      </c>
      <c r="L655" s="61"/>
      <c r="M655" s="37">
        <f t="shared" si="90"/>
        <v>172.89902574342906</v>
      </c>
      <c r="N655" s="37">
        <f t="shared" si="91"/>
        <v>587.69912539214124</v>
      </c>
      <c r="O655" s="30">
        <f t="shared" si="96"/>
        <v>14590.760991834786</v>
      </c>
      <c r="P655" s="28"/>
      <c r="Q655" s="37">
        <f t="shared" si="92"/>
        <v>6.4666227947053576</v>
      </c>
      <c r="R655" s="37">
        <f t="shared" si="93"/>
        <v>606.96985455210586</v>
      </c>
      <c r="S655" s="37">
        <f t="shared" si="97"/>
        <v>13977.324514487975</v>
      </c>
      <c r="T655" s="37"/>
      <c r="U655" s="37">
        <f t="shared" si="94"/>
        <v>-13.422395516168352</v>
      </c>
      <c r="V655" s="37">
        <f t="shared" si="95"/>
        <v>641.00554733072863</v>
      </c>
      <c r="W655" s="30">
        <f t="shared" si="98"/>
        <v>13336.318967157245</v>
      </c>
    </row>
    <row r="656" spans="2:23">
      <c r="B656" s="33"/>
      <c r="C656" s="78" t="s">
        <v>1066</v>
      </c>
      <c r="D656" s="79">
        <v>151</v>
      </c>
      <c r="E656" s="80">
        <v>15662.047444396519</v>
      </c>
      <c r="F656" s="11">
        <v>1360.8443300693357</v>
      </c>
      <c r="G656" s="11">
        <v>1447.7067341163147</v>
      </c>
      <c r="H656" s="12"/>
      <c r="I656" s="80">
        <v>15643.018139954456</v>
      </c>
      <c r="J656" s="31">
        <v>291.6589969841009</v>
      </c>
      <c r="K656" s="81">
        <v>15351.359142970356</v>
      </c>
      <c r="L656" s="61"/>
      <c r="M656" s="37">
        <f t="shared" si="90"/>
        <v>172.89902574342906</v>
      </c>
      <c r="N656" s="37">
        <f t="shared" si="91"/>
        <v>587.69912539214124</v>
      </c>
      <c r="O656" s="30">
        <f t="shared" si="96"/>
        <v>14590.760991834786</v>
      </c>
      <c r="P656" s="28"/>
      <c r="Q656" s="37">
        <f t="shared" si="92"/>
        <v>6.4666227947053576</v>
      </c>
      <c r="R656" s="37">
        <f t="shared" si="93"/>
        <v>606.96985455210586</v>
      </c>
      <c r="S656" s="37">
        <f t="shared" si="97"/>
        <v>13977.324514487975</v>
      </c>
      <c r="T656" s="37"/>
      <c r="U656" s="37">
        <f t="shared" si="94"/>
        <v>-13.422395516168352</v>
      </c>
      <c r="V656" s="37">
        <f t="shared" si="95"/>
        <v>641.00554733072863</v>
      </c>
      <c r="W656" s="30">
        <f t="shared" si="98"/>
        <v>13336.318967157245</v>
      </c>
    </row>
    <row r="657" spans="2:23">
      <c r="B657" s="33"/>
      <c r="C657" s="78" t="s">
        <v>1067</v>
      </c>
      <c r="D657" s="79">
        <v>152</v>
      </c>
      <c r="E657" s="80">
        <v>15662.047444396519</v>
      </c>
      <c r="F657" s="11">
        <v>1360.8443300693357</v>
      </c>
      <c r="G657" s="11">
        <v>1447.7067341163147</v>
      </c>
      <c r="H657" s="12"/>
      <c r="I657" s="80">
        <v>15643.018139954456</v>
      </c>
      <c r="J657" s="31">
        <v>291.6589969841009</v>
      </c>
      <c r="K657" s="81">
        <v>15351.359142970356</v>
      </c>
      <c r="L657" s="61"/>
      <c r="M657" s="37">
        <f t="shared" si="90"/>
        <v>172.89902574342906</v>
      </c>
      <c r="N657" s="37">
        <f t="shared" si="91"/>
        <v>587.69912539214124</v>
      </c>
      <c r="O657" s="30">
        <f t="shared" si="96"/>
        <v>14590.760991834786</v>
      </c>
      <c r="P657" s="28"/>
      <c r="Q657" s="37">
        <f t="shared" si="92"/>
        <v>6.4666227947053576</v>
      </c>
      <c r="R657" s="37">
        <f t="shared" si="93"/>
        <v>606.96985455210586</v>
      </c>
      <c r="S657" s="37">
        <f t="shared" si="97"/>
        <v>13977.324514487975</v>
      </c>
      <c r="T657" s="37"/>
      <c r="U657" s="37">
        <f t="shared" si="94"/>
        <v>-13.422395516168352</v>
      </c>
      <c r="V657" s="37">
        <f t="shared" si="95"/>
        <v>641.00554733072863</v>
      </c>
      <c r="W657" s="30">
        <f t="shared" si="98"/>
        <v>13336.318967157245</v>
      </c>
    </row>
    <row r="658" spans="2:23">
      <c r="B658" s="33"/>
      <c r="C658" s="78" t="s">
        <v>1068</v>
      </c>
      <c r="D658" s="79">
        <v>153</v>
      </c>
      <c r="E658" s="80">
        <v>15662.047444396519</v>
      </c>
      <c r="F658" s="11">
        <v>1360.8443300693357</v>
      </c>
      <c r="G658" s="11">
        <v>1447.7067341163147</v>
      </c>
      <c r="H658" s="12"/>
      <c r="I658" s="80">
        <v>15643.018139954456</v>
      </c>
      <c r="J658" s="31">
        <v>291.6589969841009</v>
      </c>
      <c r="K658" s="81">
        <v>15351.359142970356</v>
      </c>
      <c r="L658" s="61"/>
      <c r="M658" s="37">
        <f t="shared" si="90"/>
        <v>172.89902574342906</v>
      </c>
      <c r="N658" s="37">
        <f t="shared" si="91"/>
        <v>587.69912539214124</v>
      </c>
      <c r="O658" s="30">
        <f t="shared" si="96"/>
        <v>14590.760991834786</v>
      </c>
      <c r="P658" s="28"/>
      <c r="Q658" s="37">
        <f t="shared" si="92"/>
        <v>6.4666227947053576</v>
      </c>
      <c r="R658" s="37">
        <f t="shared" si="93"/>
        <v>606.96985455210586</v>
      </c>
      <c r="S658" s="37">
        <f t="shared" si="97"/>
        <v>13977.324514487975</v>
      </c>
      <c r="T658" s="37"/>
      <c r="U658" s="37">
        <f t="shared" si="94"/>
        <v>-13.422395516168352</v>
      </c>
      <c r="V658" s="37">
        <f t="shared" si="95"/>
        <v>641.00554733072863</v>
      </c>
      <c r="W658" s="30">
        <f t="shared" si="98"/>
        <v>13336.318967157245</v>
      </c>
    </row>
    <row r="659" spans="2:23">
      <c r="B659" s="33"/>
      <c r="C659" s="78" t="s">
        <v>1069</v>
      </c>
      <c r="D659" s="79">
        <v>154</v>
      </c>
      <c r="E659" s="80">
        <v>15662.047444396519</v>
      </c>
      <c r="F659" s="11">
        <v>1360.8443300693357</v>
      </c>
      <c r="G659" s="11">
        <v>1447.7067341163147</v>
      </c>
      <c r="H659" s="12"/>
      <c r="I659" s="80">
        <v>15643.018139954456</v>
      </c>
      <c r="J659" s="31">
        <v>291.6589969841009</v>
      </c>
      <c r="K659" s="81">
        <v>15351.359142970356</v>
      </c>
      <c r="L659" s="61"/>
      <c r="M659" s="37">
        <f t="shared" si="90"/>
        <v>172.89902574342906</v>
      </c>
      <c r="N659" s="37">
        <f t="shared" si="91"/>
        <v>587.69912539214124</v>
      </c>
      <c r="O659" s="30">
        <f t="shared" si="96"/>
        <v>14590.760991834786</v>
      </c>
      <c r="P659" s="28"/>
      <c r="Q659" s="37">
        <f t="shared" si="92"/>
        <v>6.4666227947053576</v>
      </c>
      <c r="R659" s="37">
        <f t="shared" si="93"/>
        <v>606.96985455210586</v>
      </c>
      <c r="S659" s="37">
        <f t="shared" si="97"/>
        <v>13977.324514487975</v>
      </c>
      <c r="T659" s="37"/>
      <c r="U659" s="37">
        <f t="shared" si="94"/>
        <v>-13.422395516168352</v>
      </c>
      <c r="V659" s="37">
        <f t="shared" si="95"/>
        <v>641.00554733072863</v>
      </c>
      <c r="W659" s="30">
        <f t="shared" si="98"/>
        <v>13336.318967157245</v>
      </c>
    </row>
    <row r="660" spans="2:23">
      <c r="B660" s="33"/>
      <c r="C660" s="78" t="s">
        <v>1070</v>
      </c>
      <c r="D660" s="79">
        <v>155</v>
      </c>
      <c r="E660" s="80">
        <v>15662.047444396519</v>
      </c>
      <c r="F660" s="11">
        <v>1360.8443300693357</v>
      </c>
      <c r="G660" s="11">
        <v>1447.7067341163147</v>
      </c>
      <c r="H660" s="12"/>
      <c r="I660" s="80">
        <v>15643.018139954456</v>
      </c>
      <c r="J660" s="31">
        <v>291.6589969841009</v>
      </c>
      <c r="K660" s="81">
        <v>15351.359142970356</v>
      </c>
      <c r="L660" s="61"/>
      <c r="M660" s="37">
        <f t="shared" si="90"/>
        <v>172.89902574342906</v>
      </c>
      <c r="N660" s="37">
        <f t="shared" si="91"/>
        <v>587.69912539214124</v>
      </c>
      <c r="O660" s="30">
        <f t="shared" si="96"/>
        <v>14590.760991834786</v>
      </c>
      <c r="P660" s="28"/>
      <c r="Q660" s="37">
        <f t="shared" si="92"/>
        <v>6.4666227947053576</v>
      </c>
      <c r="R660" s="37">
        <f t="shared" si="93"/>
        <v>606.96985455210586</v>
      </c>
      <c r="S660" s="37">
        <f t="shared" si="97"/>
        <v>13977.324514487975</v>
      </c>
      <c r="T660" s="37"/>
      <c r="U660" s="37">
        <f t="shared" si="94"/>
        <v>-13.422395516168352</v>
      </c>
      <c r="V660" s="37">
        <f t="shared" si="95"/>
        <v>641.00554733072863</v>
      </c>
      <c r="W660" s="30">
        <f t="shared" si="98"/>
        <v>13336.318967157245</v>
      </c>
    </row>
    <row r="661" spans="2:23">
      <c r="B661" s="33"/>
      <c r="C661" s="78" t="s">
        <v>1071</v>
      </c>
      <c r="D661" s="79">
        <v>156</v>
      </c>
      <c r="E661" s="80">
        <v>15662.047444396519</v>
      </c>
      <c r="F661" s="11">
        <v>1360.8443300693357</v>
      </c>
      <c r="G661" s="11">
        <v>1447.7067341163147</v>
      </c>
      <c r="H661" s="12"/>
      <c r="I661" s="80">
        <v>15643.018139954456</v>
      </c>
      <c r="J661" s="31">
        <v>291.6589969841009</v>
      </c>
      <c r="K661" s="81">
        <v>15351.359142970356</v>
      </c>
      <c r="L661" s="61"/>
      <c r="M661" s="37">
        <f t="shared" si="90"/>
        <v>172.89902574342906</v>
      </c>
      <c r="N661" s="37">
        <f t="shared" si="91"/>
        <v>587.69912539214124</v>
      </c>
      <c r="O661" s="30">
        <f t="shared" si="96"/>
        <v>14590.760991834786</v>
      </c>
      <c r="P661" s="28"/>
      <c r="Q661" s="37">
        <f t="shared" si="92"/>
        <v>6.4666227947053576</v>
      </c>
      <c r="R661" s="37">
        <f t="shared" si="93"/>
        <v>606.96985455210586</v>
      </c>
      <c r="S661" s="37">
        <f t="shared" si="97"/>
        <v>13977.324514487975</v>
      </c>
      <c r="T661" s="37"/>
      <c r="U661" s="37">
        <f t="shared" si="94"/>
        <v>-13.422395516168352</v>
      </c>
      <c r="V661" s="37">
        <f t="shared" si="95"/>
        <v>641.00554733072863</v>
      </c>
      <c r="W661" s="30">
        <f t="shared" si="98"/>
        <v>13336.318967157245</v>
      </c>
    </row>
    <row r="662" spans="2:23">
      <c r="B662" s="33"/>
      <c r="C662" s="78" t="s">
        <v>1072</v>
      </c>
      <c r="D662" s="79">
        <v>157</v>
      </c>
      <c r="E662" s="80">
        <v>15662.047444396519</v>
      </c>
      <c r="F662" s="11">
        <v>1360.8443300693357</v>
      </c>
      <c r="G662" s="11">
        <v>1447.7067341163147</v>
      </c>
      <c r="H662" s="12"/>
      <c r="I662" s="80">
        <v>15643.018139954456</v>
      </c>
      <c r="J662" s="31">
        <v>291.6589969841009</v>
      </c>
      <c r="K662" s="81">
        <v>15351.359142970356</v>
      </c>
      <c r="L662" s="61"/>
      <c r="M662" s="37">
        <f t="shared" si="90"/>
        <v>172.89902574342906</v>
      </c>
      <c r="N662" s="37">
        <f t="shared" si="91"/>
        <v>587.69912539214124</v>
      </c>
      <c r="O662" s="30">
        <f t="shared" si="96"/>
        <v>14590.760991834786</v>
      </c>
      <c r="P662" s="28"/>
      <c r="Q662" s="37">
        <f t="shared" si="92"/>
        <v>6.4666227947053576</v>
      </c>
      <c r="R662" s="37">
        <f t="shared" si="93"/>
        <v>606.96985455210586</v>
      </c>
      <c r="S662" s="37">
        <f t="shared" si="97"/>
        <v>13977.324514487975</v>
      </c>
      <c r="T662" s="37"/>
      <c r="U662" s="37">
        <f t="shared" si="94"/>
        <v>-13.422395516168352</v>
      </c>
      <c r="V662" s="37">
        <f t="shared" si="95"/>
        <v>641.00554733072863</v>
      </c>
      <c r="W662" s="30">
        <f t="shared" si="98"/>
        <v>13336.318967157245</v>
      </c>
    </row>
    <row r="663" spans="2:23">
      <c r="B663" s="33"/>
      <c r="C663" s="78" t="s">
        <v>1073</v>
      </c>
      <c r="D663" s="79">
        <v>158</v>
      </c>
      <c r="E663" s="80">
        <v>15662.047444396519</v>
      </c>
      <c r="F663" s="11">
        <v>1360.8443300693357</v>
      </c>
      <c r="G663" s="11">
        <v>1447.7067341163147</v>
      </c>
      <c r="H663" s="12"/>
      <c r="I663" s="80">
        <v>15643.018139954456</v>
      </c>
      <c r="J663" s="31">
        <v>291.6589969841009</v>
      </c>
      <c r="K663" s="81">
        <v>15351.359142970356</v>
      </c>
      <c r="L663" s="61"/>
      <c r="M663" s="37">
        <f t="shared" si="90"/>
        <v>172.89902574342906</v>
      </c>
      <c r="N663" s="37">
        <f t="shared" si="91"/>
        <v>587.69912539214124</v>
      </c>
      <c r="O663" s="30">
        <f t="shared" si="96"/>
        <v>14590.760991834786</v>
      </c>
      <c r="P663" s="28"/>
      <c r="Q663" s="37">
        <f t="shared" si="92"/>
        <v>6.4666227947053576</v>
      </c>
      <c r="R663" s="37">
        <f t="shared" si="93"/>
        <v>606.96985455210586</v>
      </c>
      <c r="S663" s="37">
        <f t="shared" si="97"/>
        <v>13977.324514487975</v>
      </c>
      <c r="T663" s="37"/>
      <c r="U663" s="37">
        <f t="shared" si="94"/>
        <v>-13.422395516168352</v>
      </c>
      <c r="V663" s="37">
        <f t="shared" si="95"/>
        <v>641.00554733072863</v>
      </c>
      <c r="W663" s="30">
        <f t="shared" si="98"/>
        <v>13336.318967157245</v>
      </c>
    </row>
    <row r="664" spans="2:23">
      <c r="B664" s="33"/>
      <c r="C664" s="78" t="s">
        <v>1074</v>
      </c>
      <c r="D664" s="79">
        <v>159</v>
      </c>
      <c r="E664" s="80">
        <v>15662.047444396519</v>
      </c>
      <c r="F664" s="11">
        <v>1360.8443300693357</v>
      </c>
      <c r="G664" s="11">
        <v>1447.7067341163147</v>
      </c>
      <c r="H664" s="12"/>
      <c r="I664" s="80">
        <v>15643.018139954456</v>
      </c>
      <c r="J664" s="31">
        <v>291.6589969841009</v>
      </c>
      <c r="K664" s="81">
        <v>15351.359142970356</v>
      </c>
      <c r="L664" s="61"/>
      <c r="M664" s="37">
        <f t="shared" si="90"/>
        <v>172.89902574342906</v>
      </c>
      <c r="N664" s="37">
        <f t="shared" si="91"/>
        <v>587.69912539214124</v>
      </c>
      <c r="O664" s="30">
        <f t="shared" si="96"/>
        <v>14590.760991834786</v>
      </c>
      <c r="P664" s="28"/>
      <c r="Q664" s="37">
        <f t="shared" si="92"/>
        <v>6.4666227947053576</v>
      </c>
      <c r="R664" s="37">
        <f t="shared" si="93"/>
        <v>606.96985455210586</v>
      </c>
      <c r="S664" s="37">
        <f t="shared" si="97"/>
        <v>13977.324514487975</v>
      </c>
      <c r="T664" s="37"/>
      <c r="U664" s="37">
        <f t="shared" si="94"/>
        <v>-13.422395516168352</v>
      </c>
      <c r="V664" s="37">
        <f t="shared" si="95"/>
        <v>641.00554733072863</v>
      </c>
      <c r="W664" s="30">
        <f t="shared" si="98"/>
        <v>13336.318967157245</v>
      </c>
    </row>
    <row r="665" spans="2:23">
      <c r="B665" s="33"/>
      <c r="C665" s="78" t="s">
        <v>1075</v>
      </c>
      <c r="D665" s="79">
        <v>160</v>
      </c>
      <c r="E665" s="80">
        <v>15662.047444396519</v>
      </c>
      <c r="F665" s="11">
        <v>1360.8443300693357</v>
      </c>
      <c r="G665" s="11">
        <v>1447.7067341163147</v>
      </c>
      <c r="H665" s="12"/>
      <c r="I665" s="80">
        <v>15643.018139954456</v>
      </c>
      <c r="J665" s="31">
        <v>291.6589969841009</v>
      </c>
      <c r="K665" s="81">
        <v>15351.359142970356</v>
      </c>
      <c r="L665" s="61"/>
      <c r="M665" s="37">
        <f t="shared" si="90"/>
        <v>172.89902574342906</v>
      </c>
      <c r="N665" s="37">
        <f t="shared" si="91"/>
        <v>587.69912539214124</v>
      </c>
      <c r="O665" s="30">
        <f t="shared" si="96"/>
        <v>14590.760991834786</v>
      </c>
      <c r="P665" s="28"/>
      <c r="Q665" s="37">
        <f t="shared" si="92"/>
        <v>6.4666227947053576</v>
      </c>
      <c r="R665" s="37">
        <f t="shared" si="93"/>
        <v>606.96985455210586</v>
      </c>
      <c r="S665" s="37">
        <f t="shared" si="97"/>
        <v>13977.324514487975</v>
      </c>
      <c r="T665" s="37"/>
      <c r="U665" s="37">
        <f t="shared" si="94"/>
        <v>-13.422395516168352</v>
      </c>
      <c r="V665" s="37">
        <f t="shared" si="95"/>
        <v>641.00554733072863</v>
      </c>
      <c r="W665" s="30">
        <f t="shared" si="98"/>
        <v>13336.318967157245</v>
      </c>
    </row>
    <row r="666" spans="2:23">
      <c r="B666" s="33"/>
      <c r="C666" s="78" t="s">
        <v>1076</v>
      </c>
      <c r="D666" s="79">
        <v>164</v>
      </c>
      <c r="E666" s="80">
        <v>15662.047444396519</v>
      </c>
      <c r="F666" s="11">
        <v>1360.8443300693357</v>
      </c>
      <c r="G666" s="11">
        <v>1447.7067341163147</v>
      </c>
      <c r="H666" s="12"/>
      <c r="I666" s="80">
        <v>15643.018139954456</v>
      </c>
      <c r="J666" s="31">
        <v>291.6589969841009</v>
      </c>
      <c r="K666" s="81">
        <v>15351.359142970356</v>
      </c>
      <c r="L666" s="61"/>
      <c r="M666" s="37">
        <f t="shared" si="90"/>
        <v>172.89902574342906</v>
      </c>
      <c r="N666" s="37">
        <f t="shared" si="91"/>
        <v>587.69912539214124</v>
      </c>
      <c r="O666" s="30">
        <f t="shared" si="96"/>
        <v>14590.760991834786</v>
      </c>
      <c r="P666" s="28"/>
      <c r="Q666" s="37">
        <f t="shared" si="92"/>
        <v>6.4666227947053576</v>
      </c>
      <c r="R666" s="37">
        <f t="shared" si="93"/>
        <v>606.96985455210586</v>
      </c>
      <c r="S666" s="37">
        <f t="shared" si="97"/>
        <v>13977.324514487975</v>
      </c>
      <c r="T666" s="37"/>
      <c r="U666" s="37">
        <f t="shared" si="94"/>
        <v>-13.422395516168352</v>
      </c>
      <c r="V666" s="37">
        <f t="shared" si="95"/>
        <v>641.00554733072863</v>
      </c>
      <c r="W666" s="30">
        <f t="shared" si="98"/>
        <v>13336.318967157245</v>
      </c>
    </row>
    <row r="667" spans="2:23">
      <c r="B667" s="33"/>
      <c r="C667" s="78" t="s">
        <v>1077</v>
      </c>
      <c r="D667" s="79">
        <v>165</v>
      </c>
      <c r="E667" s="80">
        <v>15662.047444396519</v>
      </c>
      <c r="F667" s="11">
        <v>1360.8443300693357</v>
      </c>
      <c r="G667" s="11">
        <v>1447.7067341163147</v>
      </c>
      <c r="H667" s="12"/>
      <c r="I667" s="80">
        <v>15643.018139954456</v>
      </c>
      <c r="J667" s="31">
        <v>291.6589969841009</v>
      </c>
      <c r="K667" s="81">
        <v>15351.359142970356</v>
      </c>
      <c r="L667" s="61"/>
      <c r="M667" s="37">
        <f t="shared" si="90"/>
        <v>172.89902574342906</v>
      </c>
      <c r="N667" s="37">
        <f t="shared" si="91"/>
        <v>587.69912539214124</v>
      </c>
      <c r="O667" s="30">
        <f t="shared" si="96"/>
        <v>14590.760991834786</v>
      </c>
      <c r="P667" s="28"/>
      <c r="Q667" s="37">
        <f t="shared" si="92"/>
        <v>6.4666227947053576</v>
      </c>
      <c r="R667" s="37">
        <f t="shared" si="93"/>
        <v>606.96985455210586</v>
      </c>
      <c r="S667" s="37">
        <f t="shared" si="97"/>
        <v>13977.324514487975</v>
      </c>
      <c r="T667" s="37"/>
      <c r="U667" s="37">
        <f t="shared" si="94"/>
        <v>-13.422395516168352</v>
      </c>
      <c r="V667" s="37">
        <f t="shared" si="95"/>
        <v>641.00554733072863</v>
      </c>
      <c r="W667" s="30">
        <f t="shared" si="98"/>
        <v>13336.318967157245</v>
      </c>
    </row>
    <row r="668" spans="2:23">
      <c r="B668" s="33"/>
      <c r="C668" s="78" t="s">
        <v>1078</v>
      </c>
      <c r="D668" s="79">
        <v>177</v>
      </c>
      <c r="E668" s="80">
        <v>15662.047444396519</v>
      </c>
      <c r="F668" s="11">
        <v>1360.8443300693357</v>
      </c>
      <c r="G668" s="11">
        <v>1447.7067341163147</v>
      </c>
      <c r="H668" s="12"/>
      <c r="I668" s="80">
        <v>15643.018139954456</v>
      </c>
      <c r="J668" s="31">
        <v>291.6589969841009</v>
      </c>
      <c r="K668" s="81">
        <v>15351.359142970356</v>
      </c>
      <c r="L668" s="61"/>
      <c r="M668" s="37">
        <f t="shared" si="90"/>
        <v>172.89902574342906</v>
      </c>
      <c r="N668" s="37">
        <f t="shared" si="91"/>
        <v>587.69912539214124</v>
      </c>
      <c r="O668" s="30">
        <f t="shared" si="96"/>
        <v>14590.760991834786</v>
      </c>
      <c r="P668" s="28"/>
      <c r="Q668" s="37">
        <f t="shared" si="92"/>
        <v>6.4666227947053576</v>
      </c>
      <c r="R668" s="37">
        <f t="shared" si="93"/>
        <v>606.96985455210586</v>
      </c>
      <c r="S668" s="37">
        <f t="shared" si="97"/>
        <v>13977.324514487975</v>
      </c>
      <c r="T668" s="37"/>
      <c r="U668" s="37">
        <f t="shared" si="94"/>
        <v>-13.422395516168352</v>
      </c>
      <c r="V668" s="37">
        <f t="shared" si="95"/>
        <v>641.00554733072863</v>
      </c>
      <c r="W668" s="30">
        <f t="shared" si="98"/>
        <v>13336.318967157245</v>
      </c>
    </row>
    <row r="669" spans="2:23">
      <c r="B669" s="33"/>
      <c r="C669" s="78" t="s">
        <v>1079</v>
      </c>
      <c r="D669" s="79">
        <v>186</v>
      </c>
      <c r="E669" s="80">
        <v>15662.047444396519</v>
      </c>
      <c r="F669" s="11">
        <v>1360.8443300693357</v>
      </c>
      <c r="G669" s="11">
        <v>1447.7067341163147</v>
      </c>
      <c r="H669" s="12"/>
      <c r="I669" s="80">
        <v>15643.018139954456</v>
      </c>
      <c r="J669" s="31">
        <v>291.6589969841009</v>
      </c>
      <c r="K669" s="81">
        <v>15351.359142970356</v>
      </c>
      <c r="L669" s="61"/>
      <c r="M669" s="37">
        <f t="shared" si="90"/>
        <v>172.89902574342906</v>
      </c>
      <c r="N669" s="37">
        <f t="shared" si="91"/>
        <v>587.69912539214124</v>
      </c>
      <c r="O669" s="30">
        <f t="shared" si="96"/>
        <v>14590.760991834786</v>
      </c>
      <c r="P669" s="28"/>
      <c r="Q669" s="37">
        <f t="shared" si="92"/>
        <v>6.4666227947053576</v>
      </c>
      <c r="R669" s="37">
        <f t="shared" si="93"/>
        <v>606.96985455210586</v>
      </c>
      <c r="S669" s="37">
        <f t="shared" si="97"/>
        <v>13977.324514487975</v>
      </c>
      <c r="T669" s="37"/>
      <c r="U669" s="37">
        <f t="shared" si="94"/>
        <v>-13.422395516168352</v>
      </c>
      <c r="V669" s="37">
        <f t="shared" si="95"/>
        <v>641.00554733072863</v>
      </c>
      <c r="W669" s="30">
        <f t="shared" si="98"/>
        <v>13336.318967157245</v>
      </c>
    </row>
    <row r="670" spans="2:23">
      <c r="B670" s="84" t="s">
        <v>567</v>
      </c>
      <c r="C670" s="78" t="s">
        <v>1080</v>
      </c>
      <c r="D670" s="79">
        <v>2</v>
      </c>
      <c r="E670" s="80">
        <v>12650.115243551039</v>
      </c>
      <c r="F670" s="11">
        <v>1099.142227032969</v>
      </c>
      <c r="G670" s="11">
        <v>1169.3002415244353</v>
      </c>
      <c r="H670" s="12"/>
      <c r="I670" s="80">
        <v>12634.74542073245</v>
      </c>
      <c r="J670" s="31">
        <v>235.57072833331233</v>
      </c>
      <c r="K670" s="81">
        <v>12399.174692399138</v>
      </c>
      <c r="L670" s="61"/>
      <c r="M670" s="37">
        <f t="shared" si="90"/>
        <v>139.64921310046199</v>
      </c>
      <c r="N670" s="37">
        <f t="shared" si="91"/>
        <v>474.68006281672967</v>
      </c>
      <c r="O670" s="30">
        <f t="shared" si="96"/>
        <v>11784.845416481947</v>
      </c>
      <c r="P670" s="28"/>
      <c r="Q670" s="37">
        <f t="shared" si="92"/>
        <v>5.2230414880312521</v>
      </c>
      <c r="R670" s="37">
        <f t="shared" si="93"/>
        <v>490.24488252285488</v>
      </c>
      <c r="S670" s="37">
        <f t="shared" si="97"/>
        <v>11289.377492471061</v>
      </c>
      <c r="T670" s="37"/>
      <c r="U670" s="37">
        <f t="shared" si="94"/>
        <v>-10.841165609212904</v>
      </c>
      <c r="V670" s="37">
        <f t="shared" si="95"/>
        <v>517.73524976712713</v>
      </c>
      <c r="W670" s="30">
        <f t="shared" si="98"/>
        <v>10771.642242703934</v>
      </c>
    </row>
    <row r="671" spans="2:23">
      <c r="B671" s="33"/>
      <c r="C671" s="78" t="s">
        <v>1081</v>
      </c>
      <c r="D671" s="79">
        <v>3</v>
      </c>
      <c r="E671" s="80">
        <v>12650.115243551039</v>
      </c>
      <c r="F671" s="11">
        <v>1099.142227032969</v>
      </c>
      <c r="G671" s="11">
        <v>1169.3002415244353</v>
      </c>
      <c r="H671" s="12"/>
      <c r="I671" s="80">
        <v>12634.74542073245</v>
      </c>
      <c r="J671" s="31">
        <v>235.57072833331233</v>
      </c>
      <c r="K671" s="81">
        <v>12399.174692399138</v>
      </c>
      <c r="L671" s="61"/>
      <c r="M671" s="37">
        <f t="shared" si="90"/>
        <v>139.64921310046199</v>
      </c>
      <c r="N671" s="37">
        <f t="shared" si="91"/>
        <v>474.68006281672967</v>
      </c>
      <c r="O671" s="30">
        <f t="shared" si="96"/>
        <v>11784.845416481947</v>
      </c>
      <c r="P671" s="28"/>
      <c r="Q671" s="37">
        <f t="shared" si="92"/>
        <v>5.2230414880312521</v>
      </c>
      <c r="R671" s="37">
        <f t="shared" si="93"/>
        <v>490.24488252285488</v>
      </c>
      <c r="S671" s="37">
        <f t="shared" si="97"/>
        <v>11289.377492471061</v>
      </c>
      <c r="T671" s="37"/>
      <c r="U671" s="37">
        <f t="shared" si="94"/>
        <v>-10.841165609212904</v>
      </c>
      <c r="V671" s="37">
        <f t="shared" si="95"/>
        <v>517.73524976712713</v>
      </c>
      <c r="W671" s="30">
        <f t="shared" si="98"/>
        <v>10771.642242703934</v>
      </c>
    </row>
    <row r="672" spans="2:23">
      <c r="B672" s="33"/>
      <c r="C672" s="78" t="s">
        <v>1082</v>
      </c>
      <c r="D672" s="79">
        <v>5</v>
      </c>
      <c r="E672" s="80">
        <v>12650.115243551039</v>
      </c>
      <c r="F672" s="11">
        <v>1099.142227032969</v>
      </c>
      <c r="G672" s="11">
        <v>1169.3002415244353</v>
      </c>
      <c r="H672" s="12"/>
      <c r="I672" s="80">
        <v>12634.74542073245</v>
      </c>
      <c r="J672" s="31">
        <v>235.57072833331233</v>
      </c>
      <c r="K672" s="81">
        <v>12399.174692399138</v>
      </c>
      <c r="L672" s="61"/>
      <c r="M672" s="37">
        <f t="shared" si="90"/>
        <v>139.64921310046199</v>
      </c>
      <c r="N672" s="37">
        <f t="shared" si="91"/>
        <v>474.68006281672967</v>
      </c>
      <c r="O672" s="30">
        <f t="shared" si="96"/>
        <v>11784.845416481947</v>
      </c>
      <c r="P672" s="28"/>
      <c r="Q672" s="37">
        <f t="shared" si="92"/>
        <v>5.2230414880312521</v>
      </c>
      <c r="R672" s="37">
        <f t="shared" si="93"/>
        <v>490.24488252285488</v>
      </c>
      <c r="S672" s="37">
        <f t="shared" si="97"/>
        <v>11289.377492471061</v>
      </c>
      <c r="T672" s="37"/>
      <c r="U672" s="37">
        <f t="shared" si="94"/>
        <v>-10.841165609212904</v>
      </c>
      <c r="V672" s="37">
        <f t="shared" si="95"/>
        <v>517.73524976712713</v>
      </c>
      <c r="W672" s="30">
        <f t="shared" si="98"/>
        <v>10771.642242703934</v>
      </c>
    </row>
    <row r="673" spans="2:23">
      <c r="B673" s="33"/>
      <c r="C673" s="78" t="s">
        <v>1083</v>
      </c>
      <c r="D673" s="79">
        <v>6</v>
      </c>
      <c r="E673" s="80">
        <v>12650.115243551039</v>
      </c>
      <c r="F673" s="11">
        <v>1099.142227032969</v>
      </c>
      <c r="G673" s="11">
        <v>1169.3002415244353</v>
      </c>
      <c r="H673" s="12"/>
      <c r="I673" s="80">
        <v>12634.74542073245</v>
      </c>
      <c r="J673" s="31">
        <v>235.57072833331233</v>
      </c>
      <c r="K673" s="81">
        <v>12399.174692399138</v>
      </c>
      <c r="L673" s="61"/>
      <c r="M673" s="37">
        <f t="shared" si="90"/>
        <v>139.64921310046199</v>
      </c>
      <c r="N673" s="37">
        <f t="shared" si="91"/>
        <v>474.68006281672967</v>
      </c>
      <c r="O673" s="30">
        <f t="shared" si="96"/>
        <v>11784.845416481947</v>
      </c>
      <c r="P673" s="28"/>
      <c r="Q673" s="37">
        <f t="shared" si="92"/>
        <v>5.2230414880312521</v>
      </c>
      <c r="R673" s="37">
        <f t="shared" si="93"/>
        <v>490.24488252285488</v>
      </c>
      <c r="S673" s="37">
        <f t="shared" si="97"/>
        <v>11289.377492471061</v>
      </c>
      <c r="T673" s="37"/>
      <c r="U673" s="37">
        <f t="shared" si="94"/>
        <v>-10.841165609212904</v>
      </c>
      <c r="V673" s="37">
        <f t="shared" si="95"/>
        <v>517.73524976712713</v>
      </c>
      <c r="W673" s="30">
        <f t="shared" si="98"/>
        <v>10771.642242703934</v>
      </c>
    </row>
    <row r="674" spans="2:23">
      <c r="B674" s="33"/>
      <c r="C674" s="78" t="s">
        <v>1084</v>
      </c>
      <c r="D674" s="79">
        <v>8</v>
      </c>
      <c r="E674" s="80">
        <v>12650.115243551039</v>
      </c>
      <c r="F674" s="11">
        <v>1099.142227032969</v>
      </c>
      <c r="G674" s="11">
        <v>1169.3002415244353</v>
      </c>
      <c r="H674" s="12"/>
      <c r="I674" s="80">
        <v>12634.74542073245</v>
      </c>
      <c r="J674" s="31">
        <v>235.57072833331233</v>
      </c>
      <c r="K674" s="81">
        <v>12399.174692399138</v>
      </c>
      <c r="L674" s="61"/>
      <c r="M674" s="37">
        <f t="shared" si="90"/>
        <v>139.64921310046199</v>
      </c>
      <c r="N674" s="37">
        <f t="shared" si="91"/>
        <v>474.68006281672967</v>
      </c>
      <c r="O674" s="30">
        <f t="shared" si="96"/>
        <v>11784.845416481947</v>
      </c>
      <c r="P674" s="28"/>
      <c r="Q674" s="37">
        <f t="shared" si="92"/>
        <v>5.2230414880312521</v>
      </c>
      <c r="R674" s="37">
        <f t="shared" si="93"/>
        <v>490.24488252285488</v>
      </c>
      <c r="S674" s="37">
        <f t="shared" si="97"/>
        <v>11289.377492471061</v>
      </c>
      <c r="T674" s="37"/>
      <c r="U674" s="37">
        <f t="shared" si="94"/>
        <v>-10.841165609212904</v>
      </c>
      <c r="V674" s="37">
        <f t="shared" si="95"/>
        <v>517.73524976712713</v>
      </c>
      <c r="W674" s="30">
        <f t="shared" si="98"/>
        <v>10771.642242703934</v>
      </c>
    </row>
    <row r="675" spans="2:23">
      <c r="B675" s="33"/>
      <c r="C675" s="78" t="s">
        <v>1085</v>
      </c>
      <c r="D675" s="79">
        <v>9</v>
      </c>
      <c r="E675" s="80">
        <v>12650.115243551039</v>
      </c>
      <c r="F675" s="11">
        <v>1099.142227032969</v>
      </c>
      <c r="G675" s="11">
        <v>1169.3002415244353</v>
      </c>
      <c r="H675" s="12"/>
      <c r="I675" s="80">
        <v>12634.74542073245</v>
      </c>
      <c r="J675" s="31">
        <v>235.57072833331233</v>
      </c>
      <c r="K675" s="81">
        <v>12399.174692399138</v>
      </c>
      <c r="L675" s="61"/>
      <c r="M675" s="37">
        <f t="shared" si="90"/>
        <v>139.64921310046199</v>
      </c>
      <c r="N675" s="37">
        <f t="shared" si="91"/>
        <v>474.68006281672967</v>
      </c>
      <c r="O675" s="30">
        <f t="shared" si="96"/>
        <v>11784.845416481947</v>
      </c>
      <c r="P675" s="28"/>
      <c r="Q675" s="37">
        <f t="shared" si="92"/>
        <v>5.2230414880312521</v>
      </c>
      <c r="R675" s="37">
        <f t="shared" si="93"/>
        <v>490.24488252285488</v>
      </c>
      <c r="S675" s="37">
        <f t="shared" si="97"/>
        <v>11289.377492471061</v>
      </c>
      <c r="T675" s="37"/>
      <c r="U675" s="37">
        <f t="shared" si="94"/>
        <v>-10.841165609212904</v>
      </c>
      <c r="V675" s="37">
        <f t="shared" si="95"/>
        <v>517.73524976712713</v>
      </c>
      <c r="W675" s="30">
        <f t="shared" si="98"/>
        <v>10771.642242703934</v>
      </c>
    </row>
    <row r="676" spans="2:23">
      <c r="B676" s="33"/>
      <c r="C676" s="78" t="s">
        <v>1086</v>
      </c>
      <c r="D676" s="79">
        <v>11</v>
      </c>
      <c r="E676" s="80">
        <v>12650.115243551039</v>
      </c>
      <c r="F676" s="11">
        <v>1099.142227032969</v>
      </c>
      <c r="G676" s="11">
        <v>1169.3002415244353</v>
      </c>
      <c r="H676" s="12"/>
      <c r="I676" s="80">
        <v>12634.74542073245</v>
      </c>
      <c r="J676" s="31">
        <v>235.57072833331233</v>
      </c>
      <c r="K676" s="81">
        <v>12399.174692399138</v>
      </c>
      <c r="L676" s="61"/>
      <c r="M676" s="37">
        <f t="shared" si="90"/>
        <v>139.64921310046199</v>
      </c>
      <c r="N676" s="37">
        <f t="shared" si="91"/>
        <v>474.68006281672967</v>
      </c>
      <c r="O676" s="30">
        <f t="shared" si="96"/>
        <v>11784.845416481947</v>
      </c>
      <c r="P676" s="28"/>
      <c r="Q676" s="37">
        <f t="shared" si="92"/>
        <v>5.2230414880312521</v>
      </c>
      <c r="R676" s="37">
        <f t="shared" si="93"/>
        <v>490.24488252285488</v>
      </c>
      <c r="S676" s="37">
        <f t="shared" si="97"/>
        <v>11289.377492471061</v>
      </c>
      <c r="T676" s="37"/>
      <c r="U676" s="37">
        <f t="shared" si="94"/>
        <v>-10.841165609212904</v>
      </c>
      <c r="V676" s="37">
        <f t="shared" si="95"/>
        <v>517.73524976712713</v>
      </c>
      <c r="W676" s="30">
        <f t="shared" si="98"/>
        <v>10771.642242703934</v>
      </c>
    </row>
    <row r="677" spans="2:23">
      <c r="B677" s="33"/>
      <c r="C677" s="78" t="s">
        <v>1087</v>
      </c>
      <c r="D677" s="79">
        <v>12</v>
      </c>
      <c r="E677" s="80">
        <v>12650.115243551039</v>
      </c>
      <c r="F677" s="11">
        <v>1099.142227032969</v>
      </c>
      <c r="G677" s="11">
        <v>1169.3002415244353</v>
      </c>
      <c r="H677" s="12"/>
      <c r="I677" s="80">
        <v>12634.74542073245</v>
      </c>
      <c r="J677" s="31">
        <v>235.57072833331233</v>
      </c>
      <c r="K677" s="81">
        <v>12399.174692399138</v>
      </c>
      <c r="L677" s="61"/>
      <c r="M677" s="37">
        <f t="shared" si="90"/>
        <v>139.64921310046199</v>
      </c>
      <c r="N677" s="37">
        <f t="shared" si="91"/>
        <v>474.68006281672967</v>
      </c>
      <c r="O677" s="30">
        <f t="shared" si="96"/>
        <v>11784.845416481947</v>
      </c>
      <c r="P677" s="28"/>
      <c r="Q677" s="37">
        <f t="shared" si="92"/>
        <v>5.2230414880312521</v>
      </c>
      <c r="R677" s="37">
        <f t="shared" si="93"/>
        <v>490.24488252285488</v>
      </c>
      <c r="S677" s="37">
        <f t="shared" si="97"/>
        <v>11289.377492471061</v>
      </c>
      <c r="T677" s="37"/>
      <c r="U677" s="37">
        <f t="shared" si="94"/>
        <v>-10.841165609212904</v>
      </c>
      <c r="V677" s="37">
        <f t="shared" si="95"/>
        <v>517.73524976712713</v>
      </c>
      <c r="W677" s="30">
        <f t="shared" si="98"/>
        <v>10771.642242703934</v>
      </c>
    </row>
    <row r="678" spans="2:23">
      <c r="B678" s="33"/>
      <c r="C678" s="78" t="s">
        <v>1088</v>
      </c>
      <c r="D678" s="79">
        <v>13</v>
      </c>
      <c r="E678" s="80">
        <v>12650.115243551039</v>
      </c>
      <c r="F678" s="11">
        <v>1099.142227032969</v>
      </c>
      <c r="G678" s="11">
        <v>1169.3002415244353</v>
      </c>
      <c r="H678" s="12"/>
      <c r="I678" s="80">
        <v>12634.74542073245</v>
      </c>
      <c r="J678" s="31">
        <v>235.57072833331233</v>
      </c>
      <c r="K678" s="81">
        <v>12399.174692399138</v>
      </c>
      <c r="L678" s="61"/>
      <c r="M678" s="37">
        <f t="shared" si="90"/>
        <v>139.64921310046199</v>
      </c>
      <c r="N678" s="37">
        <f t="shared" si="91"/>
        <v>474.68006281672967</v>
      </c>
      <c r="O678" s="30">
        <f t="shared" si="96"/>
        <v>11784.845416481947</v>
      </c>
      <c r="P678" s="28"/>
      <c r="Q678" s="37">
        <f t="shared" si="92"/>
        <v>5.2230414880312521</v>
      </c>
      <c r="R678" s="37">
        <f t="shared" si="93"/>
        <v>490.24488252285488</v>
      </c>
      <c r="S678" s="37">
        <f t="shared" si="97"/>
        <v>11289.377492471061</v>
      </c>
      <c r="T678" s="37"/>
      <c r="U678" s="37">
        <f t="shared" si="94"/>
        <v>-10.841165609212904</v>
      </c>
      <c r="V678" s="37">
        <f t="shared" si="95"/>
        <v>517.73524976712713</v>
      </c>
      <c r="W678" s="30">
        <f t="shared" si="98"/>
        <v>10771.642242703934</v>
      </c>
    </row>
    <row r="679" spans="2:23">
      <c r="B679" s="33"/>
      <c r="C679" s="78" t="s">
        <v>1089</v>
      </c>
      <c r="D679" s="79">
        <v>14</v>
      </c>
      <c r="E679" s="80">
        <v>12650.115243551039</v>
      </c>
      <c r="F679" s="11">
        <v>1099.142227032969</v>
      </c>
      <c r="G679" s="11">
        <v>1169.3002415244353</v>
      </c>
      <c r="H679" s="12"/>
      <c r="I679" s="80">
        <v>12634.74542073245</v>
      </c>
      <c r="J679" s="31">
        <v>235.57072833331233</v>
      </c>
      <c r="K679" s="81">
        <v>12399.174692399138</v>
      </c>
      <c r="L679" s="61"/>
      <c r="M679" s="37">
        <f t="shared" si="90"/>
        <v>139.64921310046199</v>
      </c>
      <c r="N679" s="37">
        <f t="shared" si="91"/>
        <v>474.68006281672967</v>
      </c>
      <c r="O679" s="30">
        <f t="shared" si="96"/>
        <v>11784.845416481947</v>
      </c>
      <c r="P679" s="28"/>
      <c r="Q679" s="37">
        <f t="shared" si="92"/>
        <v>5.2230414880312521</v>
      </c>
      <c r="R679" s="37">
        <f t="shared" si="93"/>
        <v>490.24488252285488</v>
      </c>
      <c r="S679" s="37">
        <f t="shared" si="97"/>
        <v>11289.377492471061</v>
      </c>
      <c r="T679" s="37"/>
      <c r="U679" s="37">
        <f t="shared" si="94"/>
        <v>-10.841165609212904</v>
      </c>
      <c r="V679" s="37">
        <f t="shared" si="95"/>
        <v>517.73524976712713</v>
      </c>
      <c r="W679" s="30">
        <f t="shared" si="98"/>
        <v>10771.642242703934</v>
      </c>
    </row>
    <row r="680" spans="2:23">
      <c r="B680" s="33"/>
      <c r="C680" s="78" t="s">
        <v>1090</v>
      </c>
      <c r="D680" s="79">
        <v>15</v>
      </c>
      <c r="E680" s="80">
        <v>12650.115243551039</v>
      </c>
      <c r="F680" s="11">
        <v>1099.142227032969</v>
      </c>
      <c r="G680" s="11">
        <v>1169.3002415244353</v>
      </c>
      <c r="H680" s="12"/>
      <c r="I680" s="80">
        <v>12634.74542073245</v>
      </c>
      <c r="J680" s="31">
        <v>235.57072833331233</v>
      </c>
      <c r="K680" s="81">
        <v>12399.174692399138</v>
      </c>
      <c r="L680" s="61"/>
      <c r="M680" s="37">
        <f t="shared" si="90"/>
        <v>139.64921310046199</v>
      </c>
      <c r="N680" s="37">
        <f t="shared" si="91"/>
        <v>474.68006281672967</v>
      </c>
      <c r="O680" s="30">
        <f t="shared" si="96"/>
        <v>11784.845416481947</v>
      </c>
      <c r="P680" s="28"/>
      <c r="Q680" s="37">
        <f t="shared" si="92"/>
        <v>5.2230414880312521</v>
      </c>
      <c r="R680" s="37">
        <f t="shared" si="93"/>
        <v>490.24488252285488</v>
      </c>
      <c r="S680" s="37">
        <f t="shared" si="97"/>
        <v>11289.377492471061</v>
      </c>
      <c r="T680" s="37"/>
      <c r="U680" s="37">
        <f t="shared" si="94"/>
        <v>-10.841165609212904</v>
      </c>
      <c r="V680" s="37">
        <f t="shared" si="95"/>
        <v>517.73524976712713</v>
      </c>
      <c r="W680" s="30">
        <f t="shared" si="98"/>
        <v>10771.642242703934</v>
      </c>
    </row>
    <row r="681" spans="2:23">
      <c r="B681" s="33"/>
      <c r="C681" s="78" t="s">
        <v>1091</v>
      </c>
      <c r="D681" s="79">
        <v>16</v>
      </c>
      <c r="E681" s="80">
        <v>12650.115243551039</v>
      </c>
      <c r="F681" s="11">
        <v>1099.142227032969</v>
      </c>
      <c r="G681" s="11">
        <v>1169.3002415244353</v>
      </c>
      <c r="H681" s="12"/>
      <c r="I681" s="80">
        <v>12634.74542073245</v>
      </c>
      <c r="J681" s="31">
        <v>235.57072833331233</v>
      </c>
      <c r="K681" s="81">
        <v>12399.174692399138</v>
      </c>
      <c r="L681" s="61"/>
      <c r="M681" s="37">
        <f t="shared" si="90"/>
        <v>139.64921310046199</v>
      </c>
      <c r="N681" s="37">
        <f t="shared" si="91"/>
        <v>474.68006281672967</v>
      </c>
      <c r="O681" s="30">
        <f t="shared" si="96"/>
        <v>11784.845416481947</v>
      </c>
      <c r="P681" s="28"/>
      <c r="Q681" s="37">
        <f t="shared" si="92"/>
        <v>5.2230414880312521</v>
      </c>
      <c r="R681" s="37">
        <f t="shared" si="93"/>
        <v>490.24488252285488</v>
      </c>
      <c r="S681" s="37">
        <f t="shared" si="97"/>
        <v>11289.377492471061</v>
      </c>
      <c r="T681" s="37"/>
      <c r="U681" s="37">
        <f t="shared" si="94"/>
        <v>-10.841165609212904</v>
      </c>
      <c r="V681" s="37">
        <f t="shared" si="95"/>
        <v>517.73524976712713</v>
      </c>
      <c r="W681" s="30">
        <f t="shared" si="98"/>
        <v>10771.642242703934</v>
      </c>
    </row>
    <row r="682" spans="2:23">
      <c r="B682" s="33"/>
      <c r="C682" s="78" t="s">
        <v>1092</v>
      </c>
      <c r="D682" s="79">
        <v>17</v>
      </c>
      <c r="E682" s="80">
        <v>12650.115243551039</v>
      </c>
      <c r="F682" s="11">
        <v>1099.142227032969</v>
      </c>
      <c r="G682" s="11">
        <v>1169.3002415244353</v>
      </c>
      <c r="H682" s="12"/>
      <c r="I682" s="80">
        <v>12634.74542073245</v>
      </c>
      <c r="J682" s="31">
        <v>235.57072833331233</v>
      </c>
      <c r="K682" s="81">
        <v>12399.174692399138</v>
      </c>
      <c r="L682" s="61"/>
      <c r="M682" s="37">
        <f t="shared" si="90"/>
        <v>139.64921310046199</v>
      </c>
      <c r="N682" s="37">
        <f t="shared" si="91"/>
        <v>474.68006281672967</v>
      </c>
      <c r="O682" s="30">
        <f t="shared" si="96"/>
        <v>11784.845416481947</v>
      </c>
      <c r="P682" s="28"/>
      <c r="Q682" s="37">
        <f t="shared" si="92"/>
        <v>5.2230414880312521</v>
      </c>
      <c r="R682" s="37">
        <f t="shared" si="93"/>
        <v>490.24488252285488</v>
      </c>
      <c r="S682" s="37">
        <f t="shared" si="97"/>
        <v>11289.377492471061</v>
      </c>
      <c r="T682" s="37"/>
      <c r="U682" s="37">
        <f t="shared" si="94"/>
        <v>-10.841165609212904</v>
      </c>
      <c r="V682" s="37">
        <f t="shared" si="95"/>
        <v>517.73524976712713</v>
      </c>
      <c r="W682" s="30">
        <f t="shared" si="98"/>
        <v>10771.642242703934</v>
      </c>
    </row>
    <row r="683" spans="2:23">
      <c r="B683" s="33"/>
      <c r="C683" s="78" t="s">
        <v>1093</v>
      </c>
      <c r="D683" s="79">
        <v>18</v>
      </c>
      <c r="E683" s="80">
        <v>12650.115243551039</v>
      </c>
      <c r="F683" s="11">
        <v>1099.142227032969</v>
      </c>
      <c r="G683" s="11">
        <v>1169.3002415244353</v>
      </c>
      <c r="H683" s="12"/>
      <c r="I683" s="80">
        <v>12634.74542073245</v>
      </c>
      <c r="J683" s="31">
        <v>235.57072833331233</v>
      </c>
      <c r="K683" s="81">
        <v>12399.174692399138</v>
      </c>
      <c r="L683" s="61"/>
      <c r="M683" s="37">
        <f t="shared" si="90"/>
        <v>139.64921310046199</v>
      </c>
      <c r="N683" s="37">
        <f t="shared" si="91"/>
        <v>474.68006281672967</v>
      </c>
      <c r="O683" s="30">
        <f t="shared" si="96"/>
        <v>11784.845416481947</v>
      </c>
      <c r="P683" s="28"/>
      <c r="Q683" s="37">
        <f t="shared" si="92"/>
        <v>5.2230414880312521</v>
      </c>
      <c r="R683" s="37">
        <f t="shared" si="93"/>
        <v>490.24488252285488</v>
      </c>
      <c r="S683" s="37">
        <f t="shared" si="97"/>
        <v>11289.377492471061</v>
      </c>
      <c r="T683" s="37"/>
      <c r="U683" s="37">
        <f t="shared" si="94"/>
        <v>-10.841165609212904</v>
      </c>
      <c r="V683" s="37">
        <f t="shared" si="95"/>
        <v>517.73524976712713</v>
      </c>
      <c r="W683" s="30">
        <f t="shared" si="98"/>
        <v>10771.642242703934</v>
      </c>
    </row>
    <row r="684" spans="2:23">
      <c r="B684" s="33"/>
      <c r="C684" s="78" t="s">
        <v>1094</v>
      </c>
      <c r="D684" s="79">
        <v>20</v>
      </c>
      <c r="E684" s="80">
        <v>12650.115243551039</v>
      </c>
      <c r="F684" s="11">
        <v>1099.142227032969</v>
      </c>
      <c r="G684" s="11">
        <v>1169.3002415244353</v>
      </c>
      <c r="H684" s="12"/>
      <c r="I684" s="80">
        <v>12634.74542073245</v>
      </c>
      <c r="J684" s="31">
        <v>235.57072833331233</v>
      </c>
      <c r="K684" s="81">
        <v>12399.174692399138</v>
      </c>
      <c r="L684" s="61"/>
      <c r="M684" s="37">
        <f t="shared" si="90"/>
        <v>139.64921310046199</v>
      </c>
      <c r="N684" s="37">
        <f t="shared" si="91"/>
        <v>474.68006281672967</v>
      </c>
      <c r="O684" s="30">
        <f t="shared" si="96"/>
        <v>11784.845416481947</v>
      </c>
      <c r="P684" s="28"/>
      <c r="Q684" s="37">
        <f t="shared" si="92"/>
        <v>5.2230414880312521</v>
      </c>
      <c r="R684" s="37">
        <f t="shared" si="93"/>
        <v>490.24488252285488</v>
      </c>
      <c r="S684" s="37">
        <f t="shared" si="97"/>
        <v>11289.377492471061</v>
      </c>
      <c r="T684" s="37"/>
      <c r="U684" s="37">
        <f t="shared" si="94"/>
        <v>-10.841165609212904</v>
      </c>
      <c r="V684" s="37">
        <f t="shared" si="95"/>
        <v>517.73524976712713</v>
      </c>
      <c r="W684" s="30">
        <f t="shared" si="98"/>
        <v>10771.642242703934</v>
      </c>
    </row>
    <row r="685" spans="2:23">
      <c r="B685" s="33"/>
      <c r="C685" s="78" t="s">
        <v>1095</v>
      </c>
      <c r="D685" s="79">
        <v>22</v>
      </c>
      <c r="E685" s="80">
        <v>12650.115243551039</v>
      </c>
      <c r="F685" s="11">
        <v>1099.142227032969</v>
      </c>
      <c r="G685" s="11">
        <v>1169.3002415244353</v>
      </c>
      <c r="H685" s="12"/>
      <c r="I685" s="80">
        <v>12634.74542073245</v>
      </c>
      <c r="J685" s="31">
        <v>235.57072833331233</v>
      </c>
      <c r="K685" s="81">
        <v>12399.174692399138</v>
      </c>
      <c r="L685" s="61"/>
      <c r="M685" s="37">
        <f t="shared" si="90"/>
        <v>139.64921310046199</v>
      </c>
      <c r="N685" s="37">
        <f t="shared" si="91"/>
        <v>474.68006281672967</v>
      </c>
      <c r="O685" s="30">
        <f t="shared" si="96"/>
        <v>11784.845416481947</v>
      </c>
      <c r="P685" s="28"/>
      <c r="Q685" s="37">
        <f t="shared" si="92"/>
        <v>5.2230414880312521</v>
      </c>
      <c r="R685" s="37">
        <f t="shared" si="93"/>
        <v>490.24488252285488</v>
      </c>
      <c r="S685" s="37">
        <f t="shared" si="97"/>
        <v>11289.377492471061</v>
      </c>
      <c r="T685" s="37"/>
      <c r="U685" s="37">
        <f t="shared" si="94"/>
        <v>-10.841165609212904</v>
      </c>
      <c r="V685" s="37">
        <f t="shared" si="95"/>
        <v>517.73524976712713</v>
      </c>
      <c r="W685" s="30">
        <f t="shared" si="98"/>
        <v>10771.642242703934</v>
      </c>
    </row>
    <row r="686" spans="2:23">
      <c r="B686" s="33"/>
      <c r="C686" s="78" t="s">
        <v>1096</v>
      </c>
      <c r="D686" s="79">
        <v>24</v>
      </c>
      <c r="E686" s="80">
        <v>12650.115243551039</v>
      </c>
      <c r="F686" s="11">
        <v>1099.142227032969</v>
      </c>
      <c r="G686" s="11">
        <v>1169.3002415244353</v>
      </c>
      <c r="H686" s="12"/>
      <c r="I686" s="80">
        <v>12634.74542073245</v>
      </c>
      <c r="J686" s="31">
        <v>235.57072833331233</v>
      </c>
      <c r="K686" s="81">
        <v>12399.174692399138</v>
      </c>
      <c r="L686" s="61"/>
      <c r="M686" s="37">
        <f t="shared" si="90"/>
        <v>139.64921310046199</v>
      </c>
      <c r="N686" s="37">
        <f t="shared" si="91"/>
        <v>474.68006281672967</v>
      </c>
      <c r="O686" s="30">
        <f t="shared" si="96"/>
        <v>11784.845416481947</v>
      </c>
      <c r="P686" s="28"/>
      <c r="Q686" s="37">
        <f t="shared" si="92"/>
        <v>5.2230414880312521</v>
      </c>
      <c r="R686" s="37">
        <f t="shared" si="93"/>
        <v>490.24488252285488</v>
      </c>
      <c r="S686" s="37">
        <f t="shared" si="97"/>
        <v>11289.377492471061</v>
      </c>
      <c r="T686" s="37"/>
      <c r="U686" s="37">
        <f t="shared" si="94"/>
        <v>-10.841165609212904</v>
      </c>
      <c r="V686" s="37">
        <f t="shared" si="95"/>
        <v>517.73524976712713</v>
      </c>
      <c r="W686" s="30">
        <f t="shared" si="98"/>
        <v>10771.642242703934</v>
      </c>
    </row>
    <row r="687" spans="2:23">
      <c r="B687" s="33"/>
      <c r="C687" s="78" t="s">
        <v>1097</v>
      </c>
      <c r="D687" s="79">
        <v>26</v>
      </c>
      <c r="E687" s="80">
        <v>12650.115243551039</v>
      </c>
      <c r="F687" s="11">
        <v>1099.142227032969</v>
      </c>
      <c r="G687" s="11">
        <v>1169.3002415244353</v>
      </c>
      <c r="H687" s="12"/>
      <c r="I687" s="80">
        <v>12634.74542073245</v>
      </c>
      <c r="J687" s="31">
        <v>235.57072833331233</v>
      </c>
      <c r="K687" s="81">
        <v>12399.174692399138</v>
      </c>
      <c r="L687" s="61"/>
      <c r="M687" s="37">
        <f t="shared" si="90"/>
        <v>139.64921310046199</v>
      </c>
      <c r="N687" s="37">
        <f t="shared" si="91"/>
        <v>474.68006281672967</v>
      </c>
      <c r="O687" s="30">
        <f t="shared" si="96"/>
        <v>11784.845416481947</v>
      </c>
      <c r="P687" s="28"/>
      <c r="Q687" s="37">
        <f t="shared" si="92"/>
        <v>5.2230414880312521</v>
      </c>
      <c r="R687" s="37">
        <f t="shared" si="93"/>
        <v>490.24488252285488</v>
      </c>
      <c r="S687" s="37">
        <f t="shared" si="97"/>
        <v>11289.377492471061</v>
      </c>
      <c r="T687" s="37"/>
      <c r="U687" s="37">
        <f t="shared" si="94"/>
        <v>-10.841165609212904</v>
      </c>
      <c r="V687" s="37">
        <f t="shared" si="95"/>
        <v>517.73524976712713</v>
      </c>
      <c r="W687" s="30">
        <f t="shared" si="98"/>
        <v>10771.642242703934</v>
      </c>
    </row>
    <row r="688" spans="2:23">
      <c r="B688" s="33"/>
      <c r="C688" s="78" t="s">
        <v>1098</v>
      </c>
      <c r="D688" s="79">
        <v>28</v>
      </c>
      <c r="E688" s="80">
        <v>12650.115243551039</v>
      </c>
      <c r="F688" s="11">
        <v>1099.142227032969</v>
      </c>
      <c r="G688" s="11">
        <v>1169.3002415244353</v>
      </c>
      <c r="H688" s="12"/>
      <c r="I688" s="80">
        <v>12634.74542073245</v>
      </c>
      <c r="J688" s="31">
        <v>235.57072833331233</v>
      </c>
      <c r="K688" s="81">
        <v>12399.174692399138</v>
      </c>
      <c r="L688" s="61"/>
      <c r="M688" s="37">
        <f t="shared" si="90"/>
        <v>139.64921310046199</v>
      </c>
      <c r="N688" s="37">
        <f t="shared" si="91"/>
        <v>474.68006281672967</v>
      </c>
      <c r="O688" s="30">
        <f t="shared" si="96"/>
        <v>11784.845416481947</v>
      </c>
      <c r="P688" s="28"/>
      <c r="Q688" s="37">
        <f t="shared" si="92"/>
        <v>5.2230414880312521</v>
      </c>
      <c r="R688" s="37">
        <f t="shared" si="93"/>
        <v>490.24488252285488</v>
      </c>
      <c r="S688" s="37">
        <f t="shared" si="97"/>
        <v>11289.377492471061</v>
      </c>
      <c r="T688" s="37"/>
      <c r="U688" s="37">
        <f t="shared" si="94"/>
        <v>-10.841165609212904</v>
      </c>
      <c r="V688" s="37">
        <f t="shared" si="95"/>
        <v>517.73524976712713</v>
      </c>
      <c r="W688" s="30">
        <f t="shared" si="98"/>
        <v>10771.642242703934</v>
      </c>
    </row>
    <row r="689" spans="2:23">
      <c r="B689" s="33"/>
      <c r="C689" s="78" t="s">
        <v>1099</v>
      </c>
      <c r="D689" s="79">
        <v>29</v>
      </c>
      <c r="E689" s="80">
        <v>12650.115243551039</v>
      </c>
      <c r="F689" s="11">
        <v>1099.142227032969</v>
      </c>
      <c r="G689" s="11">
        <v>1169.3002415244353</v>
      </c>
      <c r="H689" s="12"/>
      <c r="I689" s="80">
        <v>12634.74542073245</v>
      </c>
      <c r="J689" s="31">
        <v>235.57072833331233</v>
      </c>
      <c r="K689" s="81">
        <v>12399.174692399138</v>
      </c>
      <c r="L689" s="61"/>
      <c r="M689" s="37">
        <f t="shared" si="90"/>
        <v>139.64921310046199</v>
      </c>
      <c r="N689" s="37">
        <f t="shared" si="91"/>
        <v>474.68006281672967</v>
      </c>
      <c r="O689" s="30">
        <f t="shared" si="96"/>
        <v>11784.845416481947</v>
      </c>
      <c r="P689" s="28"/>
      <c r="Q689" s="37">
        <f t="shared" si="92"/>
        <v>5.2230414880312521</v>
      </c>
      <c r="R689" s="37">
        <f t="shared" si="93"/>
        <v>490.24488252285488</v>
      </c>
      <c r="S689" s="37">
        <f t="shared" si="97"/>
        <v>11289.377492471061</v>
      </c>
      <c r="T689" s="37"/>
      <c r="U689" s="37">
        <f t="shared" si="94"/>
        <v>-10.841165609212904</v>
      </c>
      <c r="V689" s="37">
        <f t="shared" si="95"/>
        <v>517.73524976712713</v>
      </c>
      <c r="W689" s="30">
        <f t="shared" si="98"/>
        <v>10771.642242703934</v>
      </c>
    </row>
    <row r="690" spans="2:23">
      <c r="B690" s="33"/>
      <c r="C690" s="78" t="s">
        <v>1100</v>
      </c>
      <c r="D690" s="79">
        <v>31</v>
      </c>
      <c r="E690" s="80">
        <v>12650.115243551039</v>
      </c>
      <c r="F690" s="11">
        <v>1099.142227032969</v>
      </c>
      <c r="G690" s="11">
        <v>1169.3002415244353</v>
      </c>
      <c r="H690" s="12"/>
      <c r="I690" s="80">
        <v>12634.74542073245</v>
      </c>
      <c r="J690" s="31">
        <v>235.57072833331233</v>
      </c>
      <c r="K690" s="81">
        <v>12399.174692399138</v>
      </c>
      <c r="L690" s="61"/>
      <c r="M690" s="37">
        <f t="shared" si="90"/>
        <v>139.64921310046199</v>
      </c>
      <c r="N690" s="37">
        <f t="shared" si="91"/>
        <v>474.68006281672967</v>
      </c>
      <c r="O690" s="30">
        <f t="shared" si="96"/>
        <v>11784.845416481947</v>
      </c>
      <c r="P690" s="28"/>
      <c r="Q690" s="37">
        <f t="shared" si="92"/>
        <v>5.2230414880312521</v>
      </c>
      <c r="R690" s="37">
        <f t="shared" si="93"/>
        <v>490.24488252285488</v>
      </c>
      <c r="S690" s="37">
        <f t="shared" si="97"/>
        <v>11289.377492471061</v>
      </c>
      <c r="T690" s="37"/>
      <c r="U690" s="37">
        <f t="shared" si="94"/>
        <v>-10.841165609212904</v>
      </c>
      <c r="V690" s="37">
        <f t="shared" si="95"/>
        <v>517.73524976712713</v>
      </c>
      <c r="W690" s="30">
        <f t="shared" si="98"/>
        <v>10771.642242703934</v>
      </c>
    </row>
    <row r="691" spans="2:23">
      <c r="B691" s="33"/>
      <c r="C691" s="78" t="s">
        <v>1101</v>
      </c>
      <c r="D691" s="79">
        <v>33</v>
      </c>
      <c r="E691" s="80">
        <v>12650.115243551039</v>
      </c>
      <c r="F691" s="11">
        <v>1099.142227032969</v>
      </c>
      <c r="G691" s="11">
        <v>1169.3002415244353</v>
      </c>
      <c r="H691" s="12"/>
      <c r="I691" s="80">
        <v>12634.74542073245</v>
      </c>
      <c r="J691" s="31">
        <v>235.57072833331233</v>
      </c>
      <c r="K691" s="81">
        <v>12399.174692399138</v>
      </c>
      <c r="L691" s="61"/>
      <c r="M691" s="37">
        <f t="shared" si="90"/>
        <v>139.64921310046199</v>
      </c>
      <c r="N691" s="37">
        <f t="shared" si="91"/>
        <v>474.68006281672967</v>
      </c>
      <c r="O691" s="30">
        <f t="shared" si="96"/>
        <v>11784.845416481947</v>
      </c>
      <c r="P691" s="28"/>
      <c r="Q691" s="37">
        <f t="shared" si="92"/>
        <v>5.2230414880312521</v>
      </c>
      <c r="R691" s="37">
        <f t="shared" si="93"/>
        <v>490.24488252285488</v>
      </c>
      <c r="S691" s="37">
        <f t="shared" si="97"/>
        <v>11289.377492471061</v>
      </c>
      <c r="T691" s="37"/>
      <c r="U691" s="37">
        <f t="shared" si="94"/>
        <v>-10.841165609212904</v>
      </c>
      <c r="V691" s="37">
        <f t="shared" si="95"/>
        <v>517.73524976712713</v>
      </c>
      <c r="W691" s="30">
        <f t="shared" si="98"/>
        <v>10771.642242703934</v>
      </c>
    </row>
    <row r="692" spans="2:23">
      <c r="B692" s="33"/>
      <c r="C692" s="78" t="s">
        <v>1102</v>
      </c>
      <c r="D692" s="79">
        <v>35</v>
      </c>
      <c r="E692" s="80">
        <v>12650.115243551039</v>
      </c>
      <c r="F692" s="11">
        <v>1099.142227032969</v>
      </c>
      <c r="G692" s="11">
        <v>1169.3002415244353</v>
      </c>
      <c r="H692" s="12"/>
      <c r="I692" s="80">
        <v>12634.74542073245</v>
      </c>
      <c r="J692" s="31">
        <v>235.57072833331233</v>
      </c>
      <c r="K692" s="81">
        <v>12399.174692399138</v>
      </c>
      <c r="L692" s="61"/>
      <c r="M692" s="37">
        <f t="shared" si="90"/>
        <v>139.64921310046199</v>
      </c>
      <c r="N692" s="37">
        <f t="shared" si="91"/>
        <v>474.68006281672967</v>
      </c>
      <c r="O692" s="30">
        <f t="shared" si="96"/>
        <v>11784.845416481947</v>
      </c>
      <c r="P692" s="28"/>
      <c r="Q692" s="37">
        <f t="shared" si="92"/>
        <v>5.2230414880312521</v>
      </c>
      <c r="R692" s="37">
        <f t="shared" si="93"/>
        <v>490.24488252285488</v>
      </c>
      <c r="S692" s="37">
        <f t="shared" si="97"/>
        <v>11289.377492471061</v>
      </c>
      <c r="T692" s="37"/>
      <c r="U692" s="37">
        <f t="shared" si="94"/>
        <v>-10.841165609212904</v>
      </c>
      <c r="V692" s="37">
        <f t="shared" si="95"/>
        <v>517.73524976712713</v>
      </c>
      <c r="W692" s="30">
        <f t="shared" si="98"/>
        <v>10771.642242703934</v>
      </c>
    </row>
    <row r="693" spans="2:23">
      <c r="B693" s="33"/>
      <c r="C693" s="78" t="s">
        <v>1103</v>
      </c>
      <c r="D693" s="79">
        <v>37</v>
      </c>
      <c r="E693" s="80">
        <v>12650.115243551039</v>
      </c>
      <c r="F693" s="11">
        <v>1099.142227032969</v>
      </c>
      <c r="G693" s="11">
        <v>1169.3002415244353</v>
      </c>
      <c r="H693" s="12"/>
      <c r="I693" s="80">
        <v>12634.74542073245</v>
      </c>
      <c r="J693" s="31">
        <v>235.57072833331233</v>
      </c>
      <c r="K693" s="81">
        <v>12399.174692399138</v>
      </c>
      <c r="L693" s="61"/>
      <c r="M693" s="37">
        <f t="shared" si="90"/>
        <v>139.64921310046199</v>
      </c>
      <c r="N693" s="37">
        <f t="shared" si="91"/>
        <v>474.68006281672967</v>
      </c>
      <c r="O693" s="30">
        <f t="shared" si="96"/>
        <v>11784.845416481947</v>
      </c>
      <c r="P693" s="28"/>
      <c r="Q693" s="37">
        <f t="shared" si="92"/>
        <v>5.2230414880312521</v>
      </c>
      <c r="R693" s="37">
        <f t="shared" si="93"/>
        <v>490.24488252285488</v>
      </c>
      <c r="S693" s="37">
        <f t="shared" si="97"/>
        <v>11289.377492471061</v>
      </c>
      <c r="T693" s="37"/>
      <c r="U693" s="37">
        <f t="shared" si="94"/>
        <v>-10.841165609212904</v>
      </c>
      <c r="V693" s="37">
        <f t="shared" si="95"/>
        <v>517.73524976712713</v>
      </c>
      <c r="W693" s="30">
        <f t="shared" si="98"/>
        <v>10771.642242703934</v>
      </c>
    </row>
    <row r="694" spans="2:23">
      <c r="B694" s="33"/>
      <c r="C694" s="78" t="s">
        <v>1104</v>
      </c>
      <c r="D694" s="79">
        <v>39</v>
      </c>
      <c r="E694" s="80">
        <v>12650.115243551039</v>
      </c>
      <c r="F694" s="11">
        <v>1099.142227032969</v>
      </c>
      <c r="G694" s="11">
        <v>1169.3002415244353</v>
      </c>
      <c r="H694" s="12"/>
      <c r="I694" s="80">
        <v>12634.74542073245</v>
      </c>
      <c r="J694" s="31">
        <v>235.57072833331233</v>
      </c>
      <c r="K694" s="81">
        <v>12399.174692399138</v>
      </c>
      <c r="L694" s="61"/>
      <c r="M694" s="37">
        <f t="shared" si="90"/>
        <v>139.64921310046199</v>
      </c>
      <c r="N694" s="37">
        <f t="shared" si="91"/>
        <v>474.68006281672967</v>
      </c>
      <c r="O694" s="30">
        <f t="shared" si="96"/>
        <v>11784.845416481947</v>
      </c>
      <c r="P694" s="28"/>
      <c r="Q694" s="37">
        <f t="shared" si="92"/>
        <v>5.2230414880312521</v>
      </c>
      <c r="R694" s="37">
        <f t="shared" si="93"/>
        <v>490.24488252285488</v>
      </c>
      <c r="S694" s="37">
        <f t="shared" si="97"/>
        <v>11289.377492471061</v>
      </c>
      <c r="T694" s="37"/>
      <c r="U694" s="37">
        <f t="shared" si="94"/>
        <v>-10.841165609212904</v>
      </c>
      <c r="V694" s="37">
        <f t="shared" si="95"/>
        <v>517.73524976712713</v>
      </c>
      <c r="W694" s="30">
        <f t="shared" si="98"/>
        <v>10771.642242703934</v>
      </c>
    </row>
    <row r="695" spans="2:23">
      <c r="B695" s="33"/>
      <c r="C695" s="78" t="s">
        <v>1105</v>
      </c>
      <c r="D695" s="79">
        <v>40</v>
      </c>
      <c r="E695" s="80">
        <v>12650.115243551039</v>
      </c>
      <c r="F695" s="11">
        <v>1099.142227032969</v>
      </c>
      <c r="G695" s="11">
        <v>1169.3002415244353</v>
      </c>
      <c r="H695" s="12"/>
      <c r="I695" s="80">
        <v>12634.74542073245</v>
      </c>
      <c r="J695" s="31">
        <v>235.57072833331233</v>
      </c>
      <c r="K695" s="81">
        <v>12399.174692399138</v>
      </c>
      <c r="L695" s="61"/>
      <c r="M695" s="37">
        <f t="shared" si="90"/>
        <v>139.64921310046199</v>
      </c>
      <c r="N695" s="37">
        <f t="shared" si="91"/>
        <v>474.68006281672967</v>
      </c>
      <c r="O695" s="30">
        <f t="shared" si="96"/>
        <v>11784.845416481947</v>
      </c>
      <c r="P695" s="28"/>
      <c r="Q695" s="37">
        <f t="shared" si="92"/>
        <v>5.2230414880312521</v>
      </c>
      <c r="R695" s="37">
        <f t="shared" si="93"/>
        <v>490.24488252285488</v>
      </c>
      <c r="S695" s="37">
        <f t="shared" si="97"/>
        <v>11289.377492471061</v>
      </c>
      <c r="T695" s="37"/>
      <c r="U695" s="37">
        <f t="shared" si="94"/>
        <v>-10.841165609212904</v>
      </c>
      <c r="V695" s="37">
        <f t="shared" si="95"/>
        <v>517.73524976712713</v>
      </c>
      <c r="W695" s="30">
        <f t="shared" si="98"/>
        <v>10771.642242703934</v>
      </c>
    </row>
    <row r="696" spans="2:23">
      <c r="B696" s="33"/>
      <c r="C696" s="78" t="s">
        <v>1106</v>
      </c>
      <c r="D696" s="79">
        <v>41</v>
      </c>
      <c r="E696" s="80">
        <v>12650.115243551039</v>
      </c>
      <c r="F696" s="11">
        <v>1099.142227032969</v>
      </c>
      <c r="G696" s="11">
        <v>1169.3002415244353</v>
      </c>
      <c r="H696" s="12"/>
      <c r="I696" s="80">
        <v>12634.74542073245</v>
      </c>
      <c r="J696" s="31">
        <v>235.57072833331233</v>
      </c>
      <c r="K696" s="81">
        <v>12399.174692399138</v>
      </c>
      <c r="L696" s="61"/>
      <c r="M696" s="37">
        <f t="shared" si="90"/>
        <v>139.64921310046199</v>
      </c>
      <c r="N696" s="37">
        <f t="shared" si="91"/>
        <v>474.68006281672967</v>
      </c>
      <c r="O696" s="30">
        <f t="shared" si="96"/>
        <v>11784.845416481947</v>
      </c>
      <c r="P696" s="28"/>
      <c r="Q696" s="37">
        <f t="shared" si="92"/>
        <v>5.2230414880312521</v>
      </c>
      <c r="R696" s="37">
        <f t="shared" si="93"/>
        <v>490.24488252285488</v>
      </c>
      <c r="S696" s="37">
        <f t="shared" si="97"/>
        <v>11289.377492471061</v>
      </c>
      <c r="T696" s="37"/>
      <c r="U696" s="37">
        <f t="shared" si="94"/>
        <v>-10.841165609212904</v>
      </c>
      <c r="V696" s="37">
        <f t="shared" si="95"/>
        <v>517.73524976712713</v>
      </c>
      <c r="W696" s="30">
        <f t="shared" si="98"/>
        <v>10771.642242703934</v>
      </c>
    </row>
    <row r="697" spans="2:23">
      <c r="B697" s="33"/>
      <c r="C697" s="78" t="s">
        <v>1107</v>
      </c>
      <c r="D697" s="79">
        <v>42</v>
      </c>
      <c r="E697" s="80">
        <v>12650.115243551039</v>
      </c>
      <c r="F697" s="11">
        <v>1099.142227032969</v>
      </c>
      <c r="G697" s="11">
        <v>1169.3002415244353</v>
      </c>
      <c r="H697" s="12"/>
      <c r="I697" s="80">
        <v>12634.74542073245</v>
      </c>
      <c r="J697" s="31">
        <v>235.57072833331233</v>
      </c>
      <c r="K697" s="81">
        <v>12399.174692399138</v>
      </c>
      <c r="L697" s="61"/>
      <c r="M697" s="37">
        <f t="shared" si="90"/>
        <v>139.64921310046199</v>
      </c>
      <c r="N697" s="37">
        <f t="shared" si="91"/>
        <v>474.68006281672967</v>
      </c>
      <c r="O697" s="30">
        <f t="shared" si="96"/>
        <v>11784.845416481947</v>
      </c>
      <c r="P697" s="28"/>
      <c r="Q697" s="37">
        <f t="shared" si="92"/>
        <v>5.2230414880312521</v>
      </c>
      <c r="R697" s="37">
        <f t="shared" si="93"/>
        <v>490.24488252285488</v>
      </c>
      <c r="S697" s="37">
        <f t="shared" si="97"/>
        <v>11289.377492471061</v>
      </c>
      <c r="T697" s="37"/>
      <c r="U697" s="37">
        <f t="shared" si="94"/>
        <v>-10.841165609212904</v>
      </c>
      <c r="V697" s="37">
        <f t="shared" si="95"/>
        <v>517.73524976712713</v>
      </c>
      <c r="W697" s="30">
        <f t="shared" si="98"/>
        <v>10771.642242703934</v>
      </c>
    </row>
    <row r="698" spans="2:23">
      <c r="B698" s="33"/>
      <c r="C698" s="78" t="s">
        <v>1108</v>
      </c>
      <c r="D698" s="79">
        <v>44</v>
      </c>
      <c r="E698" s="80">
        <v>12650.115243551039</v>
      </c>
      <c r="F698" s="11">
        <v>1099.142227032969</v>
      </c>
      <c r="G698" s="11">
        <v>1169.3002415244353</v>
      </c>
      <c r="H698" s="12"/>
      <c r="I698" s="80">
        <v>12634.74542073245</v>
      </c>
      <c r="J698" s="31">
        <v>235.57072833331233</v>
      </c>
      <c r="K698" s="81">
        <v>12399.174692399138</v>
      </c>
      <c r="L698" s="61"/>
      <c r="M698" s="37">
        <f t="shared" si="90"/>
        <v>139.64921310046199</v>
      </c>
      <c r="N698" s="37">
        <f t="shared" si="91"/>
        <v>474.68006281672967</v>
      </c>
      <c r="O698" s="30">
        <f t="shared" si="96"/>
        <v>11784.845416481947</v>
      </c>
      <c r="P698" s="28"/>
      <c r="Q698" s="37">
        <f t="shared" si="92"/>
        <v>5.2230414880312521</v>
      </c>
      <c r="R698" s="37">
        <f t="shared" si="93"/>
        <v>490.24488252285488</v>
      </c>
      <c r="S698" s="37">
        <f t="shared" si="97"/>
        <v>11289.377492471061</v>
      </c>
      <c r="T698" s="37"/>
      <c r="U698" s="37">
        <f t="shared" si="94"/>
        <v>-10.841165609212904</v>
      </c>
      <c r="V698" s="37">
        <f t="shared" si="95"/>
        <v>517.73524976712713</v>
      </c>
      <c r="W698" s="30">
        <f t="shared" si="98"/>
        <v>10771.642242703934</v>
      </c>
    </row>
    <row r="699" spans="2:23">
      <c r="B699" s="33"/>
      <c r="C699" s="78" t="s">
        <v>1109</v>
      </c>
      <c r="D699" s="79">
        <v>46</v>
      </c>
      <c r="E699" s="80">
        <v>12650.115243551039</v>
      </c>
      <c r="F699" s="11">
        <v>1099.142227032969</v>
      </c>
      <c r="G699" s="11">
        <v>1169.3002415244353</v>
      </c>
      <c r="H699" s="12"/>
      <c r="I699" s="80">
        <v>12634.74542073245</v>
      </c>
      <c r="J699" s="31">
        <v>235.57072833331233</v>
      </c>
      <c r="K699" s="81">
        <v>12399.174692399138</v>
      </c>
      <c r="L699" s="61"/>
      <c r="M699" s="37">
        <f t="shared" si="90"/>
        <v>139.64921310046199</v>
      </c>
      <c r="N699" s="37">
        <f t="shared" si="91"/>
        <v>474.68006281672967</v>
      </c>
      <c r="O699" s="30">
        <f t="shared" si="96"/>
        <v>11784.845416481947</v>
      </c>
      <c r="P699" s="28"/>
      <c r="Q699" s="37">
        <f t="shared" si="92"/>
        <v>5.2230414880312521</v>
      </c>
      <c r="R699" s="37">
        <f t="shared" si="93"/>
        <v>490.24488252285488</v>
      </c>
      <c r="S699" s="37">
        <f t="shared" si="97"/>
        <v>11289.377492471061</v>
      </c>
      <c r="T699" s="37"/>
      <c r="U699" s="37">
        <f t="shared" si="94"/>
        <v>-10.841165609212904</v>
      </c>
      <c r="V699" s="37">
        <f t="shared" si="95"/>
        <v>517.73524976712713</v>
      </c>
      <c r="W699" s="30">
        <f t="shared" si="98"/>
        <v>10771.642242703934</v>
      </c>
    </row>
    <row r="700" spans="2:23">
      <c r="B700" s="33"/>
      <c r="C700" s="78" t="s">
        <v>1110</v>
      </c>
      <c r="D700" s="79">
        <v>47</v>
      </c>
      <c r="E700" s="80">
        <v>12650.115243551039</v>
      </c>
      <c r="F700" s="11">
        <v>1099.142227032969</v>
      </c>
      <c r="G700" s="11">
        <v>1169.3002415244353</v>
      </c>
      <c r="H700" s="12"/>
      <c r="I700" s="80">
        <v>12634.74542073245</v>
      </c>
      <c r="J700" s="31">
        <v>235.57072833331233</v>
      </c>
      <c r="K700" s="81">
        <v>12399.174692399138</v>
      </c>
      <c r="L700" s="61"/>
      <c r="M700" s="37">
        <f t="shared" si="90"/>
        <v>139.64921310046199</v>
      </c>
      <c r="N700" s="37">
        <f t="shared" si="91"/>
        <v>474.68006281672967</v>
      </c>
      <c r="O700" s="30">
        <f t="shared" si="96"/>
        <v>11784.845416481947</v>
      </c>
      <c r="P700" s="28"/>
      <c r="Q700" s="37">
        <f t="shared" si="92"/>
        <v>5.2230414880312521</v>
      </c>
      <c r="R700" s="37">
        <f t="shared" si="93"/>
        <v>490.24488252285488</v>
      </c>
      <c r="S700" s="37">
        <f t="shared" si="97"/>
        <v>11289.377492471061</v>
      </c>
      <c r="T700" s="37"/>
      <c r="U700" s="37">
        <f t="shared" si="94"/>
        <v>-10.841165609212904</v>
      </c>
      <c r="V700" s="37">
        <f t="shared" si="95"/>
        <v>517.73524976712713</v>
      </c>
      <c r="W700" s="30">
        <f t="shared" si="98"/>
        <v>10771.642242703934</v>
      </c>
    </row>
    <row r="701" spans="2:23">
      <c r="B701" s="33"/>
      <c r="C701" s="78" t="s">
        <v>1111</v>
      </c>
      <c r="D701" s="79">
        <v>49</v>
      </c>
      <c r="E701" s="80">
        <v>12650.115243551039</v>
      </c>
      <c r="F701" s="11">
        <v>1099.142227032969</v>
      </c>
      <c r="G701" s="11">
        <v>1169.3002415244353</v>
      </c>
      <c r="H701" s="12"/>
      <c r="I701" s="80">
        <v>12634.74542073245</v>
      </c>
      <c r="J701" s="31">
        <v>235.57072833331233</v>
      </c>
      <c r="K701" s="81">
        <v>12399.174692399138</v>
      </c>
      <c r="L701" s="61"/>
      <c r="M701" s="37">
        <f t="shared" si="90"/>
        <v>139.64921310046199</v>
      </c>
      <c r="N701" s="37">
        <f t="shared" si="91"/>
        <v>474.68006281672967</v>
      </c>
      <c r="O701" s="30">
        <f t="shared" si="96"/>
        <v>11784.845416481947</v>
      </c>
      <c r="P701" s="28"/>
      <c r="Q701" s="37">
        <f t="shared" si="92"/>
        <v>5.2230414880312521</v>
      </c>
      <c r="R701" s="37">
        <f t="shared" si="93"/>
        <v>490.24488252285488</v>
      </c>
      <c r="S701" s="37">
        <f t="shared" si="97"/>
        <v>11289.377492471061</v>
      </c>
      <c r="T701" s="37"/>
      <c r="U701" s="37">
        <f t="shared" si="94"/>
        <v>-10.841165609212904</v>
      </c>
      <c r="V701" s="37">
        <f t="shared" si="95"/>
        <v>517.73524976712713</v>
      </c>
      <c r="W701" s="30">
        <f t="shared" si="98"/>
        <v>10771.642242703934</v>
      </c>
    </row>
    <row r="702" spans="2:23">
      <c r="B702" s="33"/>
      <c r="C702" s="78" t="s">
        <v>1112</v>
      </c>
      <c r="D702" s="79">
        <v>50</v>
      </c>
      <c r="E702" s="80">
        <v>12650.115243551039</v>
      </c>
      <c r="F702" s="11">
        <v>1099.142227032969</v>
      </c>
      <c r="G702" s="11">
        <v>1169.3002415244353</v>
      </c>
      <c r="H702" s="12"/>
      <c r="I702" s="80">
        <v>12634.74542073245</v>
      </c>
      <c r="J702" s="31">
        <v>235.57072833331233</v>
      </c>
      <c r="K702" s="81">
        <v>12399.174692399138</v>
      </c>
      <c r="L702" s="61"/>
      <c r="M702" s="37">
        <f t="shared" si="90"/>
        <v>139.64921310046199</v>
      </c>
      <c r="N702" s="37">
        <f t="shared" si="91"/>
        <v>474.68006281672967</v>
      </c>
      <c r="O702" s="30">
        <f t="shared" si="96"/>
        <v>11784.845416481947</v>
      </c>
      <c r="P702" s="28"/>
      <c r="Q702" s="37">
        <f t="shared" si="92"/>
        <v>5.2230414880312521</v>
      </c>
      <c r="R702" s="37">
        <f t="shared" si="93"/>
        <v>490.24488252285488</v>
      </c>
      <c r="S702" s="37">
        <f t="shared" si="97"/>
        <v>11289.377492471061</v>
      </c>
      <c r="T702" s="37"/>
      <c r="U702" s="37">
        <f t="shared" si="94"/>
        <v>-10.841165609212904</v>
      </c>
      <c r="V702" s="37">
        <f t="shared" si="95"/>
        <v>517.73524976712713</v>
      </c>
      <c r="W702" s="30">
        <f t="shared" si="98"/>
        <v>10771.642242703934</v>
      </c>
    </row>
    <row r="703" spans="2:23">
      <c r="B703" s="33"/>
      <c r="C703" s="78" t="s">
        <v>1113</v>
      </c>
      <c r="D703" s="79">
        <v>52</v>
      </c>
      <c r="E703" s="80">
        <v>12650.115243551039</v>
      </c>
      <c r="F703" s="11">
        <v>1099.142227032969</v>
      </c>
      <c r="G703" s="11">
        <v>1169.3002415244353</v>
      </c>
      <c r="H703" s="12"/>
      <c r="I703" s="80">
        <v>12634.74542073245</v>
      </c>
      <c r="J703" s="31">
        <v>235.57072833331233</v>
      </c>
      <c r="K703" s="81">
        <v>12399.174692399138</v>
      </c>
      <c r="L703" s="61"/>
      <c r="M703" s="37">
        <f t="shared" si="90"/>
        <v>139.64921310046199</v>
      </c>
      <c r="N703" s="37">
        <f t="shared" si="91"/>
        <v>474.68006281672967</v>
      </c>
      <c r="O703" s="30">
        <f t="shared" si="96"/>
        <v>11784.845416481947</v>
      </c>
      <c r="P703" s="28"/>
      <c r="Q703" s="37">
        <f t="shared" si="92"/>
        <v>5.2230414880312521</v>
      </c>
      <c r="R703" s="37">
        <f t="shared" si="93"/>
        <v>490.24488252285488</v>
      </c>
      <c r="S703" s="37">
        <f t="shared" si="97"/>
        <v>11289.377492471061</v>
      </c>
      <c r="T703" s="37"/>
      <c r="U703" s="37">
        <f t="shared" si="94"/>
        <v>-10.841165609212904</v>
      </c>
      <c r="V703" s="37">
        <f t="shared" si="95"/>
        <v>517.73524976712713</v>
      </c>
      <c r="W703" s="30">
        <f t="shared" si="98"/>
        <v>10771.642242703934</v>
      </c>
    </row>
    <row r="704" spans="2:23">
      <c r="B704" s="33"/>
      <c r="C704" s="78" t="s">
        <v>1114</v>
      </c>
      <c r="D704" s="79">
        <v>54</v>
      </c>
      <c r="E704" s="80">
        <v>12650.115243551039</v>
      </c>
      <c r="F704" s="11">
        <v>1099.142227032969</v>
      </c>
      <c r="G704" s="11">
        <v>1169.3002415244353</v>
      </c>
      <c r="H704" s="12"/>
      <c r="I704" s="80">
        <v>12634.74542073245</v>
      </c>
      <c r="J704" s="31">
        <v>235.57072833331233</v>
      </c>
      <c r="K704" s="81">
        <v>12399.174692399138</v>
      </c>
      <c r="L704" s="61"/>
      <c r="M704" s="37">
        <f t="shared" si="90"/>
        <v>139.64921310046199</v>
      </c>
      <c r="N704" s="37">
        <f t="shared" si="91"/>
        <v>474.68006281672967</v>
      </c>
      <c r="O704" s="30">
        <f t="shared" si="96"/>
        <v>11784.845416481947</v>
      </c>
      <c r="P704" s="28"/>
      <c r="Q704" s="37">
        <f t="shared" si="92"/>
        <v>5.2230414880312521</v>
      </c>
      <c r="R704" s="37">
        <f t="shared" si="93"/>
        <v>490.24488252285488</v>
      </c>
      <c r="S704" s="37">
        <f t="shared" si="97"/>
        <v>11289.377492471061</v>
      </c>
      <c r="T704" s="37"/>
      <c r="U704" s="37">
        <f t="shared" si="94"/>
        <v>-10.841165609212904</v>
      </c>
      <c r="V704" s="37">
        <f t="shared" si="95"/>
        <v>517.73524976712713</v>
      </c>
      <c r="W704" s="30">
        <f t="shared" si="98"/>
        <v>10771.642242703934</v>
      </c>
    </row>
    <row r="705" spans="2:23">
      <c r="B705" s="33"/>
      <c r="C705" s="78" t="s">
        <v>1115</v>
      </c>
      <c r="D705" s="79">
        <v>55</v>
      </c>
      <c r="E705" s="80">
        <v>12650.115243551039</v>
      </c>
      <c r="F705" s="11">
        <v>1099.142227032969</v>
      </c>
      <c r="G705" s="11">
        <v>1169.3002415244353</v>
      </c>
      <c r="H705" s="12"/>
      <c r="I705" s="80">
        <v>12634.74542073245</v>
      </c>
      <c r="J705" s="31">
        <v>235.57072833331233</v>
      </c>
      <c r="K705" s="81">
        <v>12399.174692399138</v>
      </c>
      <c r="L705" s="61"/>
      <c r="M705" s="37">
        <f t="shared" si="90"/>
        <v>139.64921310046199</v>
      </c>
      <c r="N705" s="37">
        <f t="shared" si="91"/>
        <v>474.68006281672967</v>
      </c>
      <c r="O705" s="30">
        <f t="shared" si="96"/>
        <v>11784.845416481947</v>
      </c>
      <c r="P705" s="28"/>
      <c r="Q705" s="37">
        <f t="shared" si="92"/>
        <v>5.2230414880312521</v>
      </c>
      <c r="R705" s="37">
        <f t="shared" si="93"/>
        <v>490.24488252285488</v>
      </c>
      <c r="S705" s="37">
        <f t="shared" si="97"/>
        <v>11289.377492471061</v>
      </c>
      <c r="T705" s="37"/>
      <c r="U705" s="37">
        <f t="shared" si="94"/>
        <v>-10.841165609212904</v>
      </c>
      <c r="V705" s="37">
        <f t="shared" si="95"/>
        <v>517.73524976712713</v>
      </c>
      <c r="W705" s="30">
        <f t="shared" si="98"/>
        <v>10771.642242703934</v>
      </c>
    </row>
    <row r="706" spans="2:23">
      <c r="B706" s="33"/>
      <c r="C706" s="78" t="s">
        <v>1116</v>
      </c>
      <c r="D706" s="79">
        <v>56</v>
      </c>
      <c r="E706" s="80">
        <v>12650.115243551039</v>
      </c>
      <c r="F706" s="11">
        <v>1099.142227032969</v>
      </c>
      <c r="G706" s="11">
        <v>1169.3002415244353</v>
      </c>
      <c r="H706" s="12"/>
      <c r="I706" s="80">
        <v>12634.74542073245</v>
      </c>
      <c r="J706" s="31">
        <v>235.57072833331233</v>
      </c>
      <c r="K706" s="81">
        <v>12399.174692399138</v>
      </c>
      <c r="L706" s="61"/>
      <c r="M706" s="37">
        <f t="shared" si="90"/>
        <v>139.64921310046199</v>
      </c>
      <c r="N706" s="37">
        <f t="shared" si="91"/>
        <v>474.68006281672967</v>
      </c>
      <c r="O706" s="30">
        <f t="shared" si="96"/>
        <v>11784.845416481947</v>
      </c>
      <c r="P706" s="28"/>
      <c r="Q706" s="37">
        <f t="shared" si="92"/>
        <v>5.2230414880312521</v>
      </c>
      <c r="R706" s="37">
        <f t="shared" si="93"/>
        <v>490.24488252285488</v>
      </c>
      <c r="S706" s="37">
        <f t="shared" si="97"/>
        <v>11289.377492471061</v>
      </c>
      <c r="T706" s="37"/>
      <c r="U706" s="37">
        <f t="shared" si="94"/>
        <v>-10.841165609212904</v>
      </c>
      <c r="V706" s="37">
        <f t="shared" si="95"/>
        <v>517.73524976712713</v>
      </c>
      <c r="W706" s="30">
        <f t="shared" si="98"/>
        <v>10771.642242703934</v>
      </c>
    </row>
    <row r="707" spans="2:23">
      <c r="B707" s="33"/>
      <c r="C707" s="78" t="s">
        <v>1117</v>
      </c>
      <c r="D707" s="79">
        <v>79</v>
      </c>
      <c r="E707" s="80">
        <v>12650.115243551039</v>
      </c>
      <c r="F707" s="11">
        <v>1099.142227032969</v>
      </c>
      <c r="G707" s="11">
        <v>1169.3002415244353</v>
      </c>
      <c r="H707" s="12"/>
      <c r="I707" s="80">
        <v>12634.74542073245</v>
      </c>
      <c r="J707" s="31">
        <v>235.57072833331233</v>
      </c>
      <c r="K707" s="81">
        <v>12399.174692399138</v>
      </c>
      <c r="L707" s="61"/>
      <c r="M707" s="37">
        <f t="shared" si="90"/>
        <v>139.64921310046199</v>
      </c>
      <c r="N707" s="37">
        <f t="shared" si="91"/>
        <v>474.68006281672967</v>
      </c>
      <c r="O707" s="30">
        <f t="shared" si="96"/>
        <v>11784.845416481947</v>
      </c>
      <c r="P707" s="28"/>
      <c r="Q707" s="37">
        <f t="shared" si="92"/>
        <v>5.2230414880312521</v>
      </c>
      <c r="R707" s="37">
        <f t="shared" si="93"/>
        <v>490.24488252285488</v>
      </c>
      <c r="S707" s="37">
        <f t="shared" si="97"/>
        <v>11289.377492471061</v>
      </c>
      <c r="T707" s="37"/>
      <c r="U707" s="37">
        <f t="shared" si="94"/>
        <v>-10.841165609212904</v>
      </c>
      <c r="V707" s="37">
        <f t="shared" si="95"/>
        <v>517.73524976712713</v>
      </c>
      <c r="W707" s="30">
        <f t="shared" si="98"/>
        <v>10771.642242703934</v>
      </c>
    </row>
    <row r="708" spans="2:23">
      <c r="B708" s="33"/>
      <c r="C708" s="78" t="s">
        <v>1118</v>
      </c>
      <c r="D708" s="79">
        <v>80</v>
      </c>
      <c r="E708" s="80">
        <v>12650.115243551039</v>
      </c>
      <c r="F708" s="11">
        <v>1099.142227032969</v>
      </c>
      <c r="G708" s="11">
        <v>1169.3002415244353</v>
      </c>
      <c r="H708" s="12"/>
      <c r="I708" s="80">
        <v>12634.74542073245</v>
      </c>
      <c r="J708" s="31">
        <v>235.57072833331233</v>
      </c>
      <c r="K708" s="81">
        <v>12399.174692399138</v>
      </c>
      <c r="L708" s="61"/>
      <c r="M708" s="37">
        <f t="shared" si="90"/>
        <v>139.64921310046199</v>
      </c>
      <c r="N708" s="37">
        <f t="shared" si="91"/>
        <v>474.68006281672967</v>
      </c>
      <c r="O708" s="30">
        <f t="shared" si="96"/>
        <v>11784.845416481947</v>
      </c>
      <c r="P708" s="28"/>
      <c r="Q708" s="37">
        <f t="shared" si="92"/>
        <v>5.2230414880312521</v>
      </c>
      <c r="R708" s="37">
        <f t="shared" si="93"/>
        <v>490.24488252285488</v>
      </c>
      <c r="S708" s="37">
        <f t="shared" si="97"/>
        <v>11289.377492471061</v>
      </c>
      <c r="T708" s="37"/>
      <c r="U708" s="37">
        <f t="shared" si="94"/>
        <v>-10.841165609212904</v>
      </c>
      <c r="V708" s="37">
        <f t="shared" si="95"/>
        <v>517.73524976712713</v>
      </c>
      <c r="W708" s="30">
        <f t="shared" si="98"/>
        <v>10771.642242703934</v>
      </c>
    </row>
    <row r="709" spans="2:23">
      <c r="B709" s="33"/>
      <c r="C709" s="78" t="s">
        <v>1119</v>
      </c>
      <c r="D709" s="79">
        <v>81</v>
      </c>
      <c r="E709" s="80">
        <v>12650.115243551039</v>
      </c>
      <c r="F709" s="11">
        <v>1099.142227032969</v>
      </c>
      <c r="G709" s="11">
        <v>1169.3002415244353</v>
      </c>
      <c r="H709" s="12"/>
      <c r="I709" s="80">
        <v>12634.74542073245</v>
      </c>
      <c r="J709" s="31">
        <v>235.57072833331233</v>
      </c>
      <c r="K709" s="81">
        <v>12399.174692399138</v>
      </c>
      <c r="L709" s="61"/>
      <c r="M709" s="37">
        <f t="shared" si="90"/>
        <v>139.64921310046199</v>
      </c>
      <c r="N709" s="37">
        <f t="shared" si="91"/>
        <v>474.68006281672967</v>
      </c>
      <c r="O709" s="30">
        <f t="shared" si="96"/>
        <v>11784.845416481947</v>
      </c>
      <c r="P709" s="28"/>
      <c r="Q709" s="37">
        <f t="shared" si="92"/>
        <v>5.2230414880312521</v>
      </c>
      <c r="R709" s="37">
        <f t="shared" si="93"/>
        <v>490.24488252285488</v>
      </c>
      <c r="S709" s="37">
        <f t="shared" si="97"/>
        <v>11289.377492471061</v>
      </c>
      <c r="T709" s="37"/>
      <c r="U709" s="37">
        <f t="shared" si="94"/>
        <v>-10.841165609212904</v>
      </c>
      <c r="V709" s="37">
        <f t="shared" si="95"/>
        <v>517.73524976712713</v>
      </c>
      <c r="W709" s="30">
        <f t="shared" si="98"/>
        <v>10771.642242703934</v>
      </c>
    </row>
    <row r="710" spans="2:23">
      <c r="B710" s="33"/>
      <c r="C710" s="78" t="s">
        <v>1120</v>
      </c>
      <c r="D710" s="79">
        <v>83</v>
      </c>
      <c r="E710" s="80">
        <v>12650.115243551039</v>
      </c>
      <c r="F710" s="11">
        <v>1099.142227032969</v>
      </c>
      <c r="G710" s="11">
        <v>1169.3002415244353</v>
      </c>
      <c r="H710" s="12"/>
      <c r="I710" s="80">
        <v>12634.74542073245</v>
      </c>
      <c r="J710" s="31">
        <v>235.57072833331233</v>
      </c>
      <c r="K710" s="81">
        <v>12399.174692399138</v>
      </c>
      <c r="L710" s="61"/>
      <c r="M710" s="37">
        <f t="shared" si="90"/>
        <v>139.64921310046199</v>
      </c>
      <c r="N710" s="37">
        <f t="shared" si="91"/>
        <v>474.68006281672967</v>
      </c>
      <c r="O710" s="30">
        <f t="shared" si="96"/>
        <v>11784.845416481947</v>
      </c>
      <c r="P710" s="28"/>
      <c r="Q710" s="37">
        <f t="shared" si="92"/>
        <v>5.2230414880312521</v>
      </c>
      <c r="R710" s="37">
        <f t="shared" si="93"/>
        <v>490.24488252285488</v>
      </c>
      <c r="S710" s="37">
        <f t="shared" si="97"/>
        <v>11289.377492471061</v>
      </c>
      <c r="T710" s="37"/>
      <c r="U710" s="37">
        <f t="shared" si="94"/>
        <v>-10.841165609212904</v>
      </c>
      <c r="V710" s="37">
        <f t="shared" si="95"/>
        <v>517.73524976712713</v>
      </c>
      <c r="W710" s="30">
        <f t="shared" si="98"/>
        <v>10771.642242703934</v>
      </c>
    </row>
    <row r="711" spans="2:23">
      <c r="B711" s="33"/>
      <c r="C711" s="78" t="s">
        <v>1121</v>
      </c>
      <c r="D711" s="79">
        <v>84</v>
      </c>
      <c r="E711" s="80">
        <v>12650.115243551039</v>
      </c>
      <c r="F711" s="11">
        <v>1099.142227032969</v>
      </c>
      <c r="G711" s="11">
        <v>1169.3002415244353</v>
      </c>
      <c r="H711" s="12"/>
      <c r="I711" s="80">
        <v>12634.74542073245</v>
      </c>
      <c r="J711" s="31">
        <v>235.57072833331233</v>
      </c>
      <c r="K711" s="81">
        <v>12399.174692399138</v>
      </c>
      <c r="L711" s="61"/>
      <c r="M711" s="37">
        <f t="shared" si="90"/>
        <v>139.64921310046199</v>
      </c>
      <c r="N711" s="37">
        <f t="shared" si="91"/>
        <v>474.68006281672967</v>
      </c>
      <c r="O711" s="30">
        <f t="shared" si="96"/>
        <v>11784.845416481947</v>
      </c>
      <c r="P711" s="28"/>
      <c r="Q711" s="37">
        <f t="shared" si="92"/>
        <v>5.2230414880312521</v>
      </c>
      <c r="R711" s="37">
        <f t="shared" si="93"/>
        <v>490.24488252285488</v>
      </c>
      <c r="S711" s="37">
        <f t="shared" si="97"/>
        <v>11289.377492471061</v>
      </c>
      <c r="T711" s="37"/>
      <c r="U711" s="37">
        <f t="shared" si="94"/>
        <v>-10.841165609212904</v>
      </c>
      <c r="V711" s="37">
        <f t="shared" si="95"/>
        <v>517.73524976712713</v>
      </c>
      <c r="W711" s="30">
        <f t="shared" si="98"/>
        <v>10771.642242703934</v>
      </c>
    </row>
    <row r="712" spans="2:23">
      <c r="B712" s="33"/>
      <c r="C712" s="78" t="s">
        <v>1122</v>
      </c>
      <c r="D712" s="79">
        <v>86</v>
      </c>
      <c r="E712" s="80">
        <v>12650.115243551039</v>
      </c>
      <c r="F712" s="11">
        <v>1099.142227032969</v>
      </c>
      <c r="G712" s="11">
        <v>1169.3002415244353</v>
      </c>
      <c r="H712" s="12"/>
      <c r="I712" s="80">
        <v>12634.74542073245</v>
      </c>
      <c r="J712" s="31">
        <v>235.57072833331233</v>
      </c>
      <c r="K712" s="81">
        <v>12399.174692399138</v>
      </c>
      <c r="L712" s="61"/>
      <c r="M712" s="37">
        <f t="shared" ref="M712:M775" si="99">(K712-L712)/(K$1018-L$1018)*M$1018</f>
        <v>139.64921310046199</v>
      </c>
      <c r="N712" s="37">
        <f t="shared" ref="N712:N775" si="100">M712/M$1018*N$1018</f>
        <v>474.68006281672967</v>
      </c>
      <c r="O712" s="30">
        <f t="shared" si="96"/>
        <v>11784.845416481947</v>
      </c>
      <c r="P712" s="28"/>
      <c r="Q712" s="37">
        <f t="shared" ref="Q712:Q775" si="101">(O712-P712)/(O$1018-P$1018)*Q$1018</f>
        <v>5.2230414880312521</v>
      </c>
      <c r="R712" s="37">
        <f t="shared" ref="R712:R775" si="102">Q712/Q$1018*R$1018</f>
        <v>490.24488252285488</v>
      </c>
      <c r="S712" s="37">
        <f t="shared" si="97"/>
        <v>11289.377492471061</v>
      </c>
      <c r="T712" s="37"/>
      <c r="U712" s="37">
        <f t="shared" ref="U712:U775" si="103">(S712-T712)/(S$1018-T$1018)*U$1018</f>
        <v>-10.841165609212904</v>
      </c>
      <c r="V712" s="37">
        <f t="shared" ref="V712:V775" si="104">R712/R$1018*V$1018</f>
        <v>517.73524976712713</v>
      </c>
      <c r="W712" s="30">
        <f t="shared" si="98"/>
        <v>10771.642242703934</v>
      </c>
    </row>
    <row r="713" spans="2:23">
      <c r="B713" s="33"/>
      <c r="C713" s="78" t="s">
        <v>1123</v>
      </c>
      <c r="D713" s="79">
        <v>87</v>
      </c>
      <c r="E713" s="80">
        <v>12650.115243551039</v>
      </c>
      <c r="F713" s="11">
        <v>1099.142227032969</v>
      </c>
      <c r="G713" s="11">
        <v>1169.3002415244353</v>
      </c>
      <c r="H713" s="12"/>
      <c r="I713" s="80">
        <v>12634.74542073245</v>
      </c>
      <c r="J713" s="31">
        <v>235.57072833331233</v>
      </c>
      <c r="K713" s="81">
        <v>12399.174692399138</v>
      </c>
      <c r="L713" s="61"/>
      <c r="M713" s="37">
        <f t="shared" si="99"/>
        <v>139.64921310046199</v>
      </c>
      <c r="N713" s="37">
        <f t="shared" si="100"/>
        <v>474.68006281672967</v>
      </c>
      <c r="O713" s="30">
        <f t="shared" ref="O713:O776" si="105">K713-L713-M713-N713</f>
        <v>11784.845416481947</v>
      </c>
      <c r="P713" s="28"/>
      <c r="Q713" s="37">
        <f t="shared" si="101"/>
        <v>5.2230414880312521</v>
      </c>
      <c r="R713" s="37">
        <f t="shared" si="102"/>
        <v>490.24488252285488</v>
      </c>
      <c r="S713" s="37">
        <f t="shared" ref="S713:S776" si="106">O713-P713-Q713-R713</f>
        <v>11289.377492471061</v>
      </c>
      <c r="T713" s="37"/>
      <c r="U713" s="37">
        <f t="shared" si="103"/>
        <v>-10.841165609212904</v>
      </c>
      <c r="V713" s="37">
        <f t="shared" si="104"/>
        <v>517.73524976712713</v>
      </c>
      <c r="W713" s="30">
        <f t="shared" ref="W713:W776" si="107">O713-P713-Q713-R713-V713</f>
        <v>10771.642242703934</v>
      </c>
    </row>
    <row r="714" spans="2:23">
      <c r="B714" s="33"/>
      <c r="C714" s="78" t="s">
        <v>1124</v>
      </c>
      <c r="D714" s="79">
        <v>89</v>
      </c>
      <c r="E714" s="80">
        <v>12650.115243551039</v>
      </c>
      <c r="F714" s="11">
        <v>1099.142227032969</v>
      </c>
      <c r="G714" s="11">
        <v>1169.3002415244353</v>
      </c>
      <c r="H714" s="12"/>
      <c r="I714" s="80">
        <v>12634.74542073245</v>
      </c>
      <c r="J714" s="31">
        <v>235.57072833331233</v>
      </c>
      <c r="K714" s="81">
        <v>12399.174692399138</v>
      </c>
      <c r="L714" s="61"/>
      <c r="M714" s="37">
        <f t="shared" si="99"/>
        <v>139.64921310046199</v>
      </c>
      <c r="N714" s="37">
        <f t="shared" si="100"/>
        <v>474.68006281672967</v>
      </c>
      <c r="O714" s="30">
        <f t="shared" si="105"/>
        <v>11784.845416481947</v>
      </c>
      <c r="P714" s="28"/>
      <c r="Q714" s="37">
        <f t="shared" si="101"/>
        <v>5.2230414880312521</v>
      </c>
      <c r="R714" s="37">
        <f t="shared" si="102"/>
        <v>490.24488252285488</v>
      </c>
      <c r="S714" s="37">
        <f t="shared" si="106"/>
        <v>11289.377492471061</v>
      </c>
      <c r="T714" s="37"/>
      <c r="U714" s="37">
        <f t="shared" si="103"/>
        <v>-10.841165609212904</v>
      </c>
      <c r="V714" s="37">
        <f t="shared" si="104"/>
        <v>517.73524976712713</v>
      </c>
      <c r="W714" s="30">
        <f t="shared" si="107"/>
        <v>10771.642242703934</v>
      </c>
    </row>
    <row r="715" spans="2:23">
      <c r="B715" s="33"/>
      <c r="C715" s="78" t="s">
        <v>1125</v>
      </c>
      <c r="D715" s="79">
        <v>90</v>
      </c>
      <c r="E715" s="80">
        <v>12650.115243551039</v>
      </c>
      <c r="F715" s="11">
        <v>1099.142227032969</v>
      </c>
      <c r="G715" s="11">
        <v>1169.3002415244353</v>
      </c>
      <c r="H715" s="12"/>
      <c r="I715" s="80">
        <v>12634.74542073245</v>
      </c>
      <c r="J715" s="31">
        <v>235.57072833331233</v>
      </c>
      <c r="K715" s="81">
        <v>12399.174692399138</v>
      </c>
      <c r="L715" s="61"/>
      <c r="M715" s="37">
        <f t="shared" si="99"/>
        <v>139.64921310046199</v>
      </c>
      <c r="N715" s="37">
        <f t="shared" si="100"/>
        <v>474.68006281672967</v>
      </c>
      <c r="O715" s="30">
        <f t="shared" si="105"/>
        <v>11784.845416481947</v>
      </c>
      <c r="P715" s="28"/>
      <c r="Q715" s="37">
        <f t="shared" si="101"/>
        <v>5.2230414880312521</v>
      </c>
      <c r="R715" s="37">
        <f t="shared" si="102"/>
        <v>490.24488252285488</v>
      </c>
      <c r="S715" s="37">
        <f t="shared" si="106"/>
        <v>11289.377492471061</v>
      </c>
      <c r="T715" s="37"/>
      <c r="U715" s="37">
        <f t="shared" si="103"/>
        <v>-10.841165609212904</v>
      </c>
      <c r="V715" s="37">
        <f t="shared" si="104"/>
        <v>517.73524976712713</v>
      </c>
      <c r="W715" s="30">
        <f t="shared" si="107"/>
        <v>10771.642242703934</v>
      </c>
    </row>
    <row r="716" spans="2:23">
      <c r="B716" s="33"/>
      <c r="C716" s="78" t="s">
        <v>1126</v>
      </c>
      <c r="D716" s="79">
        <v>91</v>
      </c>
      <c r="E716" s="80">
        <v>12650.115243551039</v>
      </c>
      <c r="F716" s="11">
        <v>1099.142227032969</v>
      </c>
      <c r="G716" s="11">
        <v>1169.3002415244353</v>
      </c>
      <c r="H716" s="12"/>
      <c r="I716" s="80">
        <v>12634.74542073245</v>
      </c>
      <c r="J716" s="31">
        <v>235.57072833331233</v>
      </c>
      <c r="K716" s="81">
        <v>12399.174692399138</v>
      </c>
      <c r="L716" s="61"/>
      <c r="M716" s="37">
        <f t="shared" si="99"/>
        <v>139.64921310046199</v>
      </c>
      <c r="N716" s="37">
        <f t="shared" si="100"/>
        <v>474.68006281672967</v>
      </c>
      <c r="O716" s="30">
        <f t="shared" si="105"/>
        <v>11784.845416481947</v>
      </c>
      <c r="P716" s="28"/>
      <c r="Q716" s="37">
        <f t="shared" si="101"/>
        <v>5.2230414880312521</v>
      </c>
      <c r="R716" s="37">
        <f t="shared" si="102"/>
        <v>490.24488252285488</v>
      </c>
      <c r="S716" s="37">
        <f t="shared" si="106"/>
        <v>11289.377492471061</v>
      </c>
      <c r="T716" s="37"/>
      <c r="U716" s="37">
        <f t="shared" si="103"/>
        <v>-10.841165609212904</v>
      </c>
      <c r="V716" s="37">
        <f t="shared" si="104"/>
        <v>517.73524976712713</v>
      </c>
      <c r="W716" s="30">
        <f t="shared" si="107"/>
        <v>10771.642242703934</v>
      </c>
    </row>
    <row r="717" spans="2:23">
      <c r="B717" s="33"/>
      <c r="C717" s="78" t="s">
        <v>1127</v>
      </c>
      <c r="D717" s="79">
        <v>92</v>
      </c>
      <c r="E717" s="80">
        <v>12650.115243551039</v>
      </c>
      <c r="F717" s="11">
        <v>1099.142227032969</v>
      </c>
      <c r="G717" s="11">
        <v>1169.3002415244353</v>
      </c>
      <c r="H717" s="12"/>
      <c r="I717" s="80">
        <v>12634.74542073245</v>
      </c>
      <c r="J717" s="31">
        <v>235.57072833331233</v>
      </c>
      <c r="K717" s="81">
        <v>12399.174692399138</v>
      </c>
      <c r="L717" s="61"/>
      <c r="M717" s="37">
        <f t="shared" si="99"/>
        <v>139.64921310046199</v>
      </c>
      <c r="N717" s="37">
        <f t="shared" si="100"/>
        <v>474.68006281672967</v>
      </c>
      <c r="O717" s="30">
        <f t="shared" si="105"/>
        <v>11784.845416481947</v>
      </c>
      <c r="P717" s="28"/>
      <c r="Q717" s="37">
        <f t="shared" si="101"/>
        <v>5.2230414880312521</v>
      </c>
      <c r="R717" s="37">
        <f t="shared" si="102"/>
        <v>490.24488252285488</v>
      </c>
      <c r="S717" s="37">
        <f t="shared" si="106"/>
        <v>11289.377492471061</v>
      </c>
      <c r="T717" s="37"/>
      <c r="U717" s="37">
        <f t="shared" si="103"/>
        <v>-10.841165609212904</v>
      </c>
      <c r="V717" s="37">
        <f t="shared" si="104"/>
        <v>517.73524976712713</v>
      </c>
      <c r="W717" s="30">
        <f t="shared" si="107"/>
        <v>10771.642242703934</v>
      </c>
    </row>
    <row r="718" spans="2:23">
      <c r="B718" s="33"/>
      <c r="C718" s="78" t="s">
        <v>1128</v>
      </c>
      <c r="D718" s="79">
        <v>95</v>
      </c>
      <c r="E718" s="80">
        <v>12650.115243551039</v>
      </c>
      <c r="F718" s="11">
        <v>1099.142227032969</v>
      </c>
      <c r="G718" s="11">
        <v>1169.3002415244353</v>
      </c>
      <c r="H718" s="12"/>
      <c r="I718" s="80">
        <v>12634.74542073245</v>
      </c>
      <c r="J718" s="31">
        <v>235.57072833331233</v>
      </c>
      <c r="K718" s="81">
        <v>12399.174692399138</v>
      </c>
      <c r="L718" s="61"/>
      <c r="M718" s="37">
        <f t="shared" si="99"/>
        <v>139.64921310046199</v>
      </c>
      <c r="N718" s="37">
        <f t="shared" si="100"/>
        <v>474.68006281672967</v>
      </c>
      <c r="O718" s="30">
        <f t="shared" si="105"/>
        <v>11784.845416481947</v>
      </c>
      <c r="P718" s="28"/>
      <c r="Q718" s="37">
        <f t="shared" si="101"/>
        <v>5.2230414880312521</v>
      </c>
      <c r="R718" s="37">
        <f t="shared" si="102"/>
        <v>490.24488252285488</v>
      </c>
      <c r="S718" s="37">
        <f t="shared" si="106"/>
        <v>11289.377492471061</v>
      </c>
      <c r="T718" s="37"/>
      <c r="U718" s="37">
        <f t="shared" si="103"/>
        <v>-10.841165609212904</v>
      </c>
      <c r="V718" s="37">
        <f t="shared" si="104"/>
        <v>517.73524976712713</v>
      </c>
      <c r="W718" s="30">
        <f t="shared" si="107"/>
        <v>10771.642242703934</v>
      </c>
    </row>
    <row r="719" spans="2:23">
      <c r="B719" s="33"/>
      <c r="C719" s="78" t="s">
        <v>1129</v>
      </c>
      <c r="D719" s="79">
        <v>96</v>
      </c>
      <c r="E719" s="80">
        <v>12650.115243551039</v>
      </c>
      <c r="F719" s="11">
        <v>1099.142227032969</v>
      </c>
      <c r="G719" s="11">
        <v>1169.3002415244353</v>
      </c>
      <c r="H719" s="12"/>
      <c r="I719" s="80">
        <v>12634.74542073245</v>
      </c>
      <c r="J719" s="31">
        <v>235.57072833331233</v>
      </c>
      <c r="K719" s="81">
        <v>12399.174692399138</v>
      </c>
      <c r="L719" s="61"/>
      <c r="M719" s="37">
        <f t="shared" si="99"/>
        <v>139.64921310046199</v>
      </c>
      <c r="N719" s="37">
        <f t="shared" si="100"/>
        <v>474.68006281672967</v>
      </c>
      <c r="O719" s="30">
        <f t="shared" si="105"/>
        <v>11784.845416481947</v>
      </c>
      <c r="P719" s="28"/>
      <c r="Q719" s="37">
        <f t="shared" si="101"/>
        <v>5.2230414880312521</v>
      </c>
      <c r="R719" s="37">
        <f t="shared" si="102"/>
        <v>490.24488252285488</v>
      </c>
      <c r="S719" s="37">
        <f t="shared" si="106"/>
        <v>11289.377492471061</v>
      </c>
      <c r="T719" s="37"/>
      <c r="U719" s="37">
        <f t="shared" si="103"/>
        <v>-10.841165609212904</v>
      </c>
      <c r="V719" s="37">
        <f t="shared" si="104"/>
        <v>517.73524976712713</v>
      </c>
      <c r="W719" s="30">
        <f t="shared" si="107"/>
        <v>10771.642242703934</v>
      </c>
    </row>
    <row r="720" spans="2:23">
      <c r="B720" s="33"/>
      <c r="C720" s="78" t="s">
        <v>1130</v>
      </c>
      <c r="D720" s="79">
        <v>99</v>
      </c>
      <c r="E720" s="80">
        <v>12650.115243551039</v>
      </c>
      <c r="F720" s="11">
        <v>1099.142227032969</v>
      </c>
      <c r="G720" s="11">
        <v>1169.3002415244353</v>
      </c>
      <c r="H720" s="12"/>
      <c r="I720" s="80">
        <v>12634.74542073245</v>
      </c>
      <c r="J720" s="31">
        <v>235.57072833331233</v>
      </c>
      <c r="K720" s="81">
        <v>12399.174692399138</v>
      </c>
      <c r="L720" s="61"/>
      <c r="M720" s="37">
        <f t="shared" si="99"/>
        <v>139.64921310046199</v>
      </c>
      <c r="N720" s="37">
        <f t="shared" si="100"/>
        <v>474.68006281672967</v>
      </c>
      <c r="O720" s="30">
        <f t="shared" si="105"/>
        <v>11784.845416481947</v>
      </c>
      <c r="P720" s="28"/>
      <c r="Q720" s="37">
        <f t="shared" si="101"/>
        <v>5.2230414880312521</v>
      </c>
      <c r="R720" s="37">
        <f t="shared" si="102"/>
        <v>490.24488252285488</v>
      </c>
      <c r="S720" s="37">
        <f t="shared" si="106"/>
        <v>11289.377492471061</v>
      </c>
      <c r="T720" s="37"/>
      <c r="U720" s="37">
        <f t="shared" si="103"/>
        <v>-10.841165609212904</v>
      </c>
      <c r="V720" s="37">
        <f t="shared" si="104"/>
        <v>517.73524976712713</v>
      </c>
      <c r="W720" s="30">
        <f t="shared" si="107"/>
        <v>10771.642242703934</v>
      </c>
    </row>
    <row r="721" spans="2:23">
      <c r="B721" s="33"/>
      <c r="C721" s="78" t="s">
        <v>1131</v>
      </c>
      <c r="D721" s="79">
        <v>101</v>
      </c>
      <c r="E721" s="80">
        <v>12650.115243551039</v>
      </c>
      <c r="F721" s="11">
        <v>1099.142227032969</v>
      </c>
      <c r="G721" s="11">
        <v>1169.3002415244353</v>
      </c>
      <c r="H721" s="12"/>
      <c r="I721" s="80">
        <v>12634.74542073245</v>
      </c>
      <c r="J721" s="31">
        <v>235.57072833331233</v>
      </c>
      <c r="K721" s="81">
        <v>12399.174692399138</v>
      </c>
      <c r="L721" s="61"/>
      <c r="M721" s="37">
        <f t="shared" si="99"/>
        <v>139.64921310046199</v>
      </c>
      <c r="N721" s="37">
        <f t="shared" si="100"/>
        <v>474.68006281672967</v>
      </c>
      <c r="O721" s="30">
        <f t="shared" si="105"/>
        <v>11784.845416481947</v>
      </c>
      <c r="P721" s="28"/>
      <c r="Q721" s="37">
        <f t="shared" si="101"/>
        <v>5.2230414880312521</v>
      </c>
      <c r="R721" s="37">
        <f t="shared" si="102"/>
        <v>490.24488252285488</v>
      </c>
      <c r="S721" s="37">
        <f t="shared" si="106"/>
        <v>11289.377492471061</v>
      </c>
      <c r="T721" s="37"/>
      <c r="U721" s="37">
        <f t="shared" si="103"/>
        <v>-10.841165609212904</v>
      </c>
      <c r="V721" s="37">
        <f t="shared" si="104"/>
        <v>517.73524976712713</v>
      </c>
      <c r="W721" s="30">
        <f t="shared" si="107"/>
        <v>10771.642242703934</v>
      </c>
    </row>
    <row r="722" spans="2:23">
      <c r="B722" s="33"/>
      <c r="C722" s="78" t="s">
        <v>1132</v>
      </c>
      <c r="D722" s="79">
        <v>103</v>
      </c>
      <c r="E722" s="80">
        <v>12650.115243551039</v>
      </c>
      <c r="F722" s="11">
        <v>1099.142227032969</v>
      </c>
      <c r="G722" s="11">
        <v>1169.3002415244353</v>
      </c>
      <c r="H722" s="12"/>
      <c r="I722" s="80">
        <v>12634.74542073245</v>
      </c>
      <c r="J722" s="31">
        <v>235.57072833331233</v>
      </c>
      <c r="K722" s="81">
        <v>12399.174692399138</v>
      </c>
      <c r="L722" s="61"/>
      <c r="M722" s="37">
        <f t="shared" si="99"/>
        <v>139.64921310046199</v>
      </c>
      <c r="N722" s="37">
        <f t="shared" si="100"/>
        <v>474.68006281672967</v>
      </c>
      <c r="O722" s="30">
        <f t="shared" si="105"/>
        <v>11784.845416481947</v>
      </c>
      <c r="P722" s="28"/>
      <c r="Q722" s="37">
        <f t="shared" si="101"/>
        <v>5.2230414880312521</v>
      </c>
      <c r="R722" s="37">
        <f t="shared" si="102"/>
        <v>490.24488252285488</v>
      </c>
      <c r="S722" s="37">
        <f t="shared" si="106"/>
        <v>11289.377492471061</v>
      </c>
      <c r="T722" s="37"/>
      <c r="U722" s="37">
        <f t="shared" si="103"/>
        <v>-10.841165609212904</v>
      </c>
      <c r="V722" s="37">
        <f t="shared" si="104"/>
        <v>517.73524976712713</v>
      </c>
      <c r="W722" s="30">
        <f t="shared" si="107"/>
        <v>10771.642242703934</v>
      </c>
    </row>
    <row r="723" spans="2:23">
      <c r="B723" s="33"/>
      <c r="C723" s="78" t="s">
        <v>1133</v>
      </c>
      <c r="D723" s="79">
        <v>104</v>
      </c>
      <c r="E723" s="80">
        <v>12650.115243551039</v>
      </c>
      <c r="F723" s="11">
        <v>1099.142227032969</v>
      </c>
      <c r="G723" s="11">
        <v>1169.3002415244353</v>
      </c>
      <c r="H723" s="12"/>
      <c r="I723" s="80">
        <v>12634.74542073245</v>
      </c>
      <c r="J723" s="31">
        <v>235.57072833331233</v>
      </c>
      <c r="K723" s="81">
        <v>12399.174692399138</v>
      </c>
      <c r="L723" s="61"/>
      <c r="M723" s="37">
        <f t="shared" si="99"/>
        <v>139.64921310046199</v>
      </c>
      <c r="N723" s="37">
        <f t="shared" si="100"/>
        <v>474.68006281672967</v>
      </c>
      <c r="O723" s="30">
        <f t="shared" si="105"/>
        <v>11784.845416481947</v>
      </c>
      <c r="P723" s="28"/>
      <c r="Q723" s="37">
        <f t="shared" si="101"/>
        <v>5.2230414880312521</v>
      </c>
      <c r="R723" s="37">
        <f t="shared" si="102"/>
        <v>490.24488252285488</v>
      </c>
      <c r="S723" s="37">
        <f t="shared" si="106"/>
        <v>11289.377492471061</v>
      </c>
      <c r="T723" s="37"/>
      <c r="U723" s="37">
        <f t="shared" si="103"/>
        <v>-10.841165609212904</v>
      </c>
      <c r="V723" s="37">
        <f t="shared" si="104"/>
        <v>517.73524976712713</v>
      </c>
      <c r="W723" s="30">
        <f t="shared" si="107"/>
        <v>10771.642242703934</v>
      </c>
    </row>
    <row r="724" spans="2:23">
      <c r="B724" s="33"/>
      <c r="C724" s="78" t="s">
        <v>1134</v>
      </c>
      <c r="D724" s="79">
        <v>106</v>
      </c>
      <c r="E724" s="80">
        <v>12650.115243551039</v>
      </c>
      <c r="F724" s="11">
        <v>1099.142227032969</v>
      </c>
      <c r="G724" s="11">
        <v>1169.3002415244353</v>
      </c>
      <c r="H724" s="12"/>
      <c r="I724" s="80">
        <v>12634.74542073245</v>
      </c>
      <c r="J724" s="31">
        <v>235.57072833331233</v>
      </c>
      <c r="K724" s="81">
        <v>12399.174692399138</v>
      </c>
      <c r="L724" s="61"/>
      <c r="M724" s="37">
        <f t="shared" si="99"/>
        <v>139.64921310046199</v>
      </c>
      <c r="N724" s="37">
        <f t="shared" si="100"/>
        <v>474.68006281672967</v>
      </c>
      <c r="O724" s="30">
        <f t="shared" si="105"/>
        <v>11784.845416481947</v>
      </c>
      <c r="P724" s="28"/>
      <c r="Q724" s="37">
        <f t="shared" si="101"/>
        <v>5.2230414880312521</v>
      </c>
      <c r="R724" s="37">
        <f t="shared" si="102"/>
        <v>490.24488252285488</v>
      </c>
      <c r="S724" s="37">
        <f t="shared" si="106"/>
        <v>11289.377492471061</v>
      </c>
      <c r="T724" s="37"/>
      <c r="U724" s="37">
        <f t="shared" si="103"/>
        <v>-10.841165609212904</v>
      </c>
      <c r="V724" s="37">
        <f t="shared" si="104"/>
        <v>517.73524976712713</v>
      </c>
      <c r="W724" s="30">
        <f t="shared" si="107"/>
        <v>10771.642242703934</v>
      </c>
    </row>
    <row r="725" spans="2:23">
      <c r="B725" s="33"/>
      <c r="C725" s="78" t="s">
        <v>1135</v>
      </c>
      <c r="D725" s="79">
        <v>108</v>
      </c>
      <c r="E725" s="80">
        <v>12650.115243551039</v>
      </c>
      <c r="F725" s="11">
        <v>1099.142227032969</v>
      </c>
      <c r="G725" s="11">
        <v>1169.3002415244353</v>
      </c>
      <c r="H725" s="12"/>
      <c r="I725" s="80">
        <v>12634.74542073245</v>
      </c>
      <c r="J725" s="31">
        <v>235.57072833331233</v>
      </c>
      <c r="K725" s="81">
        <v>12399.174692399138</v>
      </c>
      <c r="L725" s="61"/>
      <c r="M725" s="37">
        <f t="shared" si="99"/>
        <v>139.64921310046199</v>
      </c>
      <c r="N725" s="37">
        <f t="shared" si="100"/>
        <v>474.68006281672967</v>
      </c>
      <c r="O725" s="30">
        <f t="shared" si="105"/>
        <v>11784.845416481947</v>
      </c>
      <c r="P725" s="28"/>
      <c r="Q725" s="37">
        <f t="shared" si="101"/>
        <v>5.2230414880312521</v>
      </c>
      <c r="R725" s="37">
        <f t="shared" si="102"/>
        <v>490.24488252285488</v>
      </c>
      <c r="S725" s="37">
        <f t="shared" si="106"/>
        <v>11289.377492471061</v>
      </c>
      <c r="T725" s="37"/>
      <c r="U725" s="37">
        <f t="shared" si="103"/>
        <v>-10.841165609212904</v>
      </c>
      <c r="V725" s="37">
        <f t="shared" si="104"/>
        <v>517.73524976712713</v>
      </c>
      <c r="W725" s="30">
        <f t="shared" si="107"/>
        <v>10771.642242703934</v>
      </c>
    </row>
    <row r="726" spans="2:23">
      <c r="B726" s="33"/>
      <c r="C726" s="78" t="s">
        <v>1136</v>
      </c>
      <c r="D726" s="79">
        <v>110</v>
      </c>
      <c r="E726" s="80">
        <v>12650.115243551039</v>
      </c>
      <c r="F726" s="11">
        <v>1099.142227032969</v>
      </c>
      <c r="G726" s="11">
        <v>1169.3002415244353</v>
      </c>
      <c r="H726" s="12"/>
      <c r="I726" s="80">
        <v>12634.74542073245</v>
      </c>
      <c r="J726" s="31">
        <v>235.57072833331233</v>
      </c>
      <c r="K726" s="81">
        <v>12399.174692399138</v>
      </c>
      <c r="L726" s="61"/>
      <c r="M726" s="37">
        <f t="shared" si="99"/>
        <v>139.64921310046199</v>
      </c>
      <c r="N726" s="37">
        <f t="shared" si="100"/>
        <v>474.68006281672967</v>
      </c>
      <c r="O726" s="30">
        <f t="shared" si="105"/>
        <v>11784.845416481947</v>
      </c>
      <c r="P726" s="28"/>
      <c r="Q726" s="37">
        <f t="shared" si="101"/>
        <v>5.2230414880312521</v>
      </c>
      <c r="R726" s="37">
        <f t="shared" si="102"/>
        <v>490.24488252285488</v>
      </c>
      <c r="S726" s="37">
        <f t="shared" si="106"/>
        <v>11289.377492471061</v>
      </c>
      <c r="T726" s="37"/>
      <c r="U726" s="37">
        <f t="shared" si="103"/>
        <v>-10.841165609212904</v>
      </c>
      <c r="V726" s="37">
        <f t="shared" si="104"/>
        <v>517.73524976712713</v>
      </c>
      <c r="W726" s="30">
        <f t="shared" si="107"/>
        <v>10771.642242703934</v>
      </c>
    </row>
    <row r="727" spans="2:23">
      <c r="B727" s="33"/>
      <c r="C727" s="78" t="s">
        <v>1137</v>
      </c>
      <c r="D727" s="79">
        <v>111</v>
      </c>
      <c r="E727" s="80">
        <v>12650.115243551039</v>
      </c>
      <c r="F727" s="11">
        <v>1099.142227032969</v>
      </c>
      <c r="G727" s="11">
        <v>1169.3002415244353</v>
      </c>
      <c r="H727" s="12"/>
      <c r="I727" s="80">
        <v>12634.74542073245</v>
      </c>
      <c r="J727" s="31">
        <v>235.57072833331233</v>
      </c>
      <c r="K727" s="81">
        <v>12399.174692399138</v>
      </c>
      <c r="L727" s="61"/>
      <c r="M727" s="37">
        <f t="shared" si="99"/>
        <v>139.64921310046199</v>
      </c>
      <c r="N727" s="37">
        <f t="shared" si="100"/>
        <v>474.68006281672967</v>
      </c>
      <c r="O727" s="30">
        <f t="shared" si="105"/>
        <v>11784.845416481947</v>
      </c>
      <c r="P727" s="28"/>
      <c r="Q727" s="37">
        <f t="shared" si="101"/>
        <v>5.2230414880312521</v>
      </c>
      <c r="R727" s="37">
        <f t="shared" si="102"/>
        <v>490.24488252285488</v>
      </c>
      <c r="S727" s="37">
        <f t="shared" si="106"/>
        <v>11289.377492471061</v>
      </c>
      <c r="T727" s="37"/>
      <c r="U727" s="37">
        <f t="shared" si="103"/>
        <v>-10.841165609212904</v>
      </c>
      <c r="V727" s="37">
        <f t="shared" si="104"/>
        <v>517.73524976712713</v>
      </c>
      <c r="W727" s="30">
        <f t="shared" si="107"/>
        <v>10771.642242703934</v>
      </c>
    </row>
    <row r="728" spans="2:23">
      <c r="B728" s="33"/>
      <c r="C728" s="78" t="s">
        <v>1138</v>
      </c>
      <c r="D728" s="79">
        <v>112</v>
      </c>
      <c r="E728" s="80">
        <v>12650.115243551039</v>
      </c>
      <c r="F728" s="11">
        <v>1099.142227032969</v>
      </c>
      <c r="G728" s="11">
        <v>1169.3002415244353</v>
      </c>
      <c r="H728" s="12"/>
      <c r="I728" s="80">
        <v>12634.74542073245</v>
      </c>
      <c r="J728" s="31">
        <v>235.57072833331233</v>
      </c>
      <c r="K728" s="81">
        <v>12399.174692399138</v>
      </c>
      <c r="L728" s="61"/>
      <c r="M728" s="37">
        <f t="shared" si="99"/>
        <v>139.64921310046199</v>
      </c>
      <c r="N728" s="37">
        <f t="shared" si="100"/>
        <v>474.68006281672967</v>
      </c>
      <c r="O728" s="30">
        <f t="shared" si="105"/>
        <v>11784.845416481947</v>
      </c>
      <c r="P728" s="28"/>
      <c r="Q728" s="37">
        <f t="shared" si="101"/>
        <v>5.2230414880312521</v>
      </c>
      <c r="R728" s="37">
        <f t="shared" si="102"/>
        <v>490.24488252285488</v>
      </c>
      <c r="S728" s="37">
        <f t="shared" si="106"/>
        <v>11289.377492471061</v>
      </c>
      <c r="T728" s="37"/>
      <c r="U728" s="37">
        <f t="shared" si="103"/>
        <v>-10.841165609212904</v>
      </c>
      <c r="V728" s="37">
        <f t="shared" si="104"/>
        <v>517.73524976712713</v>
      </c>
      <c r="W728" s="30">
        <f t="shared" si="107"/>
        <v>10771.642242703934</v>
      </c>
    </row>
    <row r="729" spans="2:23">
      <c r="B729" s="33"/>
      <c r="C729" s="78" t="s">
        <v>1139</v>
      </c>
      <c r="D729" s="79">
        <v>115</v>
      </c>
      <c r="E729" s="80">
        <v>12650.115243551039</v>
      </c>
      <c r="F729" s="11">
        <v>1099.142227032969</v>
      </c>
      <c r="G729" s="11">
        <v>1169.3002415244353</v>
      </c>
      <c r="H729" s="12"/>
      <c r="I729" s="80">
        <v>12634.74542073245</v>
      </c>
      <c r="J729" s="31">
        <v>235.57072833331233</v>
      </c>
      <c r="K729" s="81">
        <v>12399.174692399138</v>
      </c>
      <c r="L729" s="61"/>
      <c r="M729" s="37">
        <f t="shared" si="99"/>
        <v>139.64921310046199</v>
      </c>
      <c r="N729" s="37">
        <f t="shared" si="100"/>
        <v>474.68006281672967</v>
      </c>
      <c r="O729" s="30">
        <f t="shared" si="105"/>
        <v>11784.845416481947</v>
      </c>
      <c r="P729" s="28"/>
      <c r="Q729" s="37">
        <f t="shared" si="101"/>
        <v>5.2230414880312521</v>
      </c>
      <c r="R729" s="37">
        <f t="shared" si="102"/>
        <v>490.24488252285488</v>
      </c>
      <c r="S729" s="37">
        <f t="shared" si="106"/>
        <v>11289.377492471061</v>
      </c>
      <c r="T729" s="37"/>
      <c r="U729" s="37">
        <f t="shared" si="103"/>
        <v>-10.841165609212904</v>
      </c>
      <c r="V729" s="37">
        <f t="shared" si="104"/>
        <v>517.73524976712713</v>
      </c>
      <c r="W729" s="30">
        <f t="shared" si="107"/>
        <v>10771.642242703934</v>
      </c>
    </row>
    <row r="730" spans="2:23">
      <c r="B730" s="33"/>
      <c r="C730" s="78" t="s">
        <v>1140</v>
      </c>
      <c r="D730" s="79">
        <v>116</v>
      </c>
      <c r="E730" s="80">
        <v>12650.115243551039</v>
      </c>
      <c r="F730" s="11">
        <v>1099.142227032969</v>
      </c>
      <c r="G730" s="11">
        <v>1169.3002415244353</v>
      </c>
      <c r="H730" s="12"/>
      <c r="I730" s="80">
        <v>12634.74542073245</v>
      </c>
      <c r="J730" s="31">
        <v>235.57072833331233</v>
      </c>
      <c r="K730" s="81">
        <v>12399.174692399138</v>
      </c>
      <c r="L730" s="61"/>
      <c r="M730" s="37">
        <f t="shared" si="99"/>
        <v>139.64921310046199</v>
      </c>
      <c r="N730" s="37">
        <f t="shared" si="100"/>
        <v>474.68006281672967</v>
      </c>
      <c r="O730" s="30">
        <f t="shared" si="105"/>
        <v>11784.845416481947</v>
      </c>
      <c r="P730" s="28"/>
      <c r="Q730" s="37">
        <f t="shared" si="101"/>
        <v>5.2230414880312521</v>
      </c>
      <c r="R730" s="37">
        <f t="shared" si="102"/>
        <v>490.24488252285488</v>
      </c>
      <c r="S730" s="37">
        <f t="shared" si="106"/>
        <v>11289.377492471061</v>
      </c>
      <c r="T730" s="37"/>
      <c r="U730" s="37">
        <f t="shared" si="103"/>
        <v>-10.841165609212904</v>
      </c>
      <c r="V730" s="37">
        <f t="shared" si="104"/>
        <v>517.73524976712713</v>
      </c>
      <c r="W730" s="30">
        <f t="shared" si="107"/>
        <v>10771.642242703934</v>
      </c>
    </row>
    <row r="731" spans="2:23">
      <c r="B731" s="33"/>
      <c r="C731" s="78" t="s">
        <v>1141</v>
      </c>
      <c r="D731" s="79">
        <v>118</v>
      </c>
      <c r="E731" s="80">
        <v>12650.115243551039</v>
      </c>
      <c r="F731" s="11">
        <v>1099.142227032969</v>
      </c>
      <c r="G731" s="11">
        <v>1169.3002415244353</v>
      </c>
      <c r="H731" s="12"/>
      <c r="I731" s="80">
        <v>12634.74542073245</v>
      </c>
      <c r="J731" s="31">
        <v>235.57072833331233</v>
      </c>
      <c r="K731" s="81">
        <v>12399.174692399138</v>
      </c>
      <c r="L731" s="61"/>
      <c r="M731" s="37">
        <f t="shared" si="99"/>
        <v>139.64921310046199</v>
      </c>
      <c r="N731" s="37">
        <f t="shared" si="100"/>
        <v>474.68006281672967</v>
      </c>
      <c r="O731" s="30">
        <f t="shared" si="105"/>
        <v>11784.845416481947</v>
      </c>
      <c r="P731" s="28"/>
      <c r="Q731" s="37">
        <f t="shared" si="101"/>
        <v>5.2230414880312521</v>
      </c>
      <c r="R731" s="37">
        <f t="shared" si="102"/>
        <v>490.24488252285488</v>
      </c>
      <c r="S731" s="37">
        <f t="shared" si="106"/>
        <v>11289.377492471061</v>
      </c>
      <c r="T731" s="37"/>
      <c r="U731" s="37">
        <f t="shared" si="103"/>
        <v>-10.841165609212904</v>
      </c>
      <c r="V731" s="37">
        <f t="shared" si="104"/>
        <v>517.73524976712713</v>
      </c>
      <c r="W731" s="30">
        <f t="shared" si="107"/>
        <v>10771.642242703934</v>
      </c>
    </row>
    <row r="732" spans="2:23">
      <c r="B732" s="33"/>
      <c r="C732" s="78" t="s">
        <v>1142</v>
      </c>
      <c r="D732" s="79">
        <v>119</v>
      </c>
      <c r="E732" s="80">
        <v>12650.115243551039</v>
      </c>
      <c r="F732" s="11">
        <v>1099.142227032969</v>
      </c>
      <c r="G732" s="11">
        <v>1169.3002415244353</v>
      </c>
      <c r="H732" s="12"/>
      <c r="I732" s="80">
        <v>12634.74542073245</v>
      </c>
      <c r="J732" s="31">
        <v>235.57072833331233</v>
      </c>
      <c r="K732" s="81">
        <v>12399.174692399138</v>
      </c>
      <c r="L732" s="61"/>
      <c r="M732" s="37">
        <f t="shared" si="99"/>
        <v>139.64921310046199</v>
      </c>
      <c r="N732" s="37">
        <f t="shared" si="100"/>
        <v>474.68006281672967</v>
      </c>
      <c r="O732" s="30">
        <f t="shared" si="105"/>
        <v>11784.845416481947</v>
      </c>
      <c r="P732" s="28"/>
      <c r="Q732" s="37">
        <f t="shared" si="101"/>
        <v>5.2230414880312521</v>
      </c>
      <c r="R732" s="37">
        <f t="shared" si="102"/>
        <v>490.24488252285488</v>
      </c>
      <c r="S732" s="37">
        <f t="shared" si="106"/>
        <v>11289.377492471061</v>
      </c>
      <c r="T732" s="37"/>
      <c r="U732" s="37">
        <f t="shared" si="103"/>
        <v>-10.841165609212904</v>
      </c>
      <c r="V732" s="37">
        <f t="shared" si="104"/>
        <v>517.73524976712713</v>
      </c>
      <c r="W732" s="30">
        <f t="shared" si="107"/>
        <v>10771.642242703934</v>
      </c>
    </row>
    <row r="733" spans="2:23">
      <c r="B733" s="33"/>
      <c r="C733" s="78" t="s">
        <v>1143</v>
      </c>
      <c r="D733" s="79">
        <v>120</v>
      </c>
      <c r="E733" s="80">
        <v>12650.115243551039</v>
      </c>
      <c r="F733" s="11">
        <v>1099.142227032969</v>
      </c>
      <c r="G733" s="11">
        <v>1169.3002415244353</v>
      </c>
      <c r="H733" s="12"/>
      <c r="I733" s="80">
        <v>12634.74542073245</v>
      </c>
      <c r="J733" s="31">
        <v>235.57072833331233</v>
      </c>
      <c r="K733" s="81">
        <v>12399.174692399138</v>
      </c>
      <c r="L733" s="61"/>
      <c r="M733" s="37">
        <f t="shared" si="99"/>
        <v>139.64921310046199</v>
      </c>
      <c r="N733" s="37">
        <f t="shared" si="100"/>
        <v>474.68006281672967</v>
      </c>
      <c r="O733" s="30">
        <f t="shared" si="105"/>
        <v>11784.845416481947</v>
      </c>
      <c r="P733" s="28"/>
      <c r="Q733" s="37">
        <f t="shared" si="101"/>
        <v>5.2230414880312521</v>
      </c>
      <c r="R733" s="37">
        <f t="shared" si="102"/>
        <v>490.24488252285488</v>
      </c>
      <c r="S733" s="37">
        <f t="shared" si="106"/>
        <v>11289.377492471061</v>
      </c>
      <c r="T733" s="37"/>
      <c r="U733" s="37">
        <f t="shared" si="103"/>
        <v>-10.841165609212904</v>
      </c>
      <c r="V733" s="37">
        <f t="shared" si="104"/>
        <v>517.73524976712713</v>
      </c>
      <c r="W733" s="30">
        <f t="shared" si="107"/>
        <v>10771.642242703934</v>
      </c>
    </row>
    <row r="734" spans="2:23">
      <c r="B734" s="33"/>
      <c r="C734" s="78" t="s">
        <v>1144</v>
      </c>
      <c r="D734" s="79">
        <v>122</v>
      </c>
      <c r="E734" s="80">
        <v>12650.115243551039</v>
      </c>
      <c r="F734" s="11">
        <v>1099.142227032969</v>
      </c>
      <c r="G734" s="11">
        <v>1169.3002415244353</v>
      </c>
      <c r="H734" s="12"/>
      <c r="I734" s="80">
        <v>12634.74542073245</v>
      </c>
      <c r="J734" s="31">
        <v>235.57072833331233</v>
      </c>
      <c r="K734" s="81">
        <v>12399.174692399138</v>
      </c>
      <c r="L734" s="61"/>
      <c r="M734" s="37">
        <f t="shared" si="99"/>
        <v>139.64921310046199</v>
      </c>
      <c r="N734" s="37">
        <f t="shared" si="100"/>
        <v>474.68006281672967</v>
      </c>
      <c r="O734" s="30">
        <f t="shared" si="105"/>
        <v>11784.845416481947</v>
      </c>
      <c r="P734" s="28"/>
      <c r="Q734" s="37">
        <f t="shared" si="101"/>
        <v>5.2230414880312521</v>
      </c>
      <c r="R734" s="37">
        <f t="shared" si="102"/>
        <v>490.24488252285488</v>
      </c>
      <c r="S734" s="37">
        <f t="shared" si="106"/>
        <v>11289.377492471061</v>
      </c>
      <c r="T734" s="37"/>
      <c r="U734" s="37">
        <f t="shared" si="103"/>
        <v>-10.841165609212904</v>
      </c>
      <c r="V734" s="37">
        <f t="shared" si="104"/>
        <v>517.73524976712713</v>
      </c>
      <c r="W734" s="30">
        <f t="shared" si="107"/>
        <v>10771.642242703934</v>
      </c>
    </row>
    <row r="735" spans="2:23">
      <c r="B735" s="33"/>
      <c r="C735" s="78" t="s">
        <v>1145</v>
      </c>
      <c r="D735" s="79">
        <v>127</v>
      </c>
      <c r="E735" s="80">
        <v>12650.115243551039</v>
      </c>
      <c r="F735" s="11">
        <v>1099.142227032969</v>
      </c>
      <c r="G735" s="11">
        <v>1169.3002415244353</v>
      </c>
      <c r="H735" s="12"/>
      <c r="I735" s="80">
        <v>12634.74542073245</v>
      </c>
      <c r="J735" s="31">
        <v>235.57072833331233</v>
      </c>
      <c r="K735" s="81">
        <v>12399.174692399138</v>
      </c>
      <c r="L735" s="61"/>
      <c r="M735" s="37">
        <f t="shared" si="99"/>
        <v>139.64921310046199</v>
      </c>
      <c r="N735" s="37">
        <f t="shared" si="100"/>
        <v>474.68006281672967</v>
      </c>
      <c r="O735" s="30">
        <f t="shared" si="105"/>
        <v>11784.845416481947</v>
      </c>
      <c r="P735" s="28"/>
      <c r="Q735" s="37">
        <f t="shared" si="101"/>
        <v>5.2230414880312521</v>
      </c>
      <c r="R735" s="37">
        <f t="shared" si="102"/>
        <v>490.24488252285488</v>
      </c>
      <c r="S735" s="37">
        <f t="shared" si="106"/>
        <v>11289.377492471061</v>
      </c>
      <c r="T735" s="37"/>
      <c r="U735" s="37">
        <f t="shared" si="103"/>
        <v>-10.841165609212904</v>
      </c>
      <c r="V735" s="37">
        <f t="shared" si="104"/>
        <v>517.73524976712713</v>
      </c>
      <c r="W735" s="30">
        <f t="shared" si="107"/>
        <v>10771.642242703934</v>
      </c>
    </row>
    <row r="736" spans="2:23">
      <c r="B736" s="33"/>
      <c r="C736" s="78" t="s">
        <v>1146</v>
      </c>
      <c r="D736" s="79">
        <v>128</v>
      </c>
      <c r="E736" s="80">
        <v>12650.115243551039</v>
      </c>
      <c r="F736" s="11">
        <v>1099.142227032969</v>
      </c>
      <c r="G736" s="11">
        <v>1169.3002415244353</v>
      </c>
      <c r="H736" s="12"/>
      <c r="I736" s="80">
        <v>12634.74542073245</v>
      </c>
      <c r="J736" s="31">
        <v>235.57072833331233</v>
      </c>
      <c r="K736" s="81">
        <v>12399.174692399138</v>
      </c>
      <c r="L736" s="61"/>
      <c r="M736" s="37">
        <f t="shared" si="99"/>
        <v>139.64921310046199</v>
      </c>
      <c r="N736" s="37">
        <f t="shared" si="100"/>
        <v>474.68006281672967</v>
      </c>
      <c r="O736" s="30">
        <f t="shared" si="105"/>
        <v>11784.845416481947</v>
      </c>
      <c r="P736" s="28"/>
      <c r="Q736" s="37">
        <f t="shared" si="101"/>
        <v>5.2230414880312521</v>
      </c>
      <c r="R736" s="37">
        <f t="shared" si="102"/>
        <v>490.24488252285488</v>
      </c>
      <c r="S736" s="37">
        <f t="shared" si="106"/>
        <v>11289.377492471061</v>
      </c>
      <c r="T736" s="37"/>
      <c r="U736" s="37">
        <f t="shared" si="103"/>
        <v>-10.841165609212904</v>
      </c>
      <c r="V736" s="37">
        <f t="shared" si="104"/>
        <v>517.73524976712713</v>
      </c>
      <c r="W736" s="30">
        <f t="shared" si="107"/>
        <v>10771.642242703934</v>
      </c>
    </row>
    <row r="737" spans="2:23">
      <c r="B737" s="33"/>
      <c r="C737" s="78" t="s">
        <v>1147</v>
      </c>
      <c r="D737" s="79">
        <v>129</v>
      </c>
      <c r="E737" s="80">
        <v>12650.115243551039</v>
      </c>
      <c r="F737" s="11">
        <v>1099.142227032969</v>
      </c>
      <c r="G737" s="11">
        <v>1169.3002415244353</v>
      </c>
      <c r="H737" s="12"/>
      <c r="I737" s="80">
        <v>12634.74542073245</v>
      </c>
      <c r="J737" s="31">
        <v>235.57072833331233</v>
      </c>
      <c r="K737" s="81">
        <v>12399.174692399138</v>
      </c>
      <c r="L737" s="61"/>
      <c r="M737" s="37">
        <f t="shared" si="99"/>
        <v>139.64921310046199</v>
      </c>
      <c r="N737" s="37">
        <f t="shared" si="100"/>
        <v>474.68006281672967</v>
      </c>
      <c r="O737" s="30">
        <f t="shared" si="105"/>
        <v>11784.845416481947</v>
      </c>
      <c r="P737" s="28"/>
      <c r="Q737" s="37">
        <f t="shared" si="101"/>
        <v>5.2230414880312521</v>
      </c>
      <c r="R737" s="37">
        <f t="shared" si="102"/>
        <v>490.24488252285488</v>
      </c>
      <c r="S737" s="37">
        <f t="shared" si="106"/>
        <v>11289.377492471061</v>
      </c>
      <c r="T737" s="37"/>
      <c r="U737" s="37">
        <f t="shared" si="103"/>
        <v>-10.841165609212904</v>
      </c>
      <c r="V737" s="37">
        <f t="shared" si="104"/>
        <v>517.73524976712713</v>
      </c>
      <c r="W737" s="30">
        <f t="shared" si="107"/>
        <v>10771.642242703934</v>
      </c>
    </row>
    <row r="738" spans="2:23">
      <c r="B738" s="33"/>
      <c r="C738" s="78" t="s">
        <v>1148</v>
      </c>
      <c r="D738" s="79">
        <v>131</v>
      </c>
      <c r="E738" s="80">
        <v>12650.115243551039</v>
      </c>
      <c r="F738" s="11">
        <v>1099.142227032969</v>
      </c>
      <c r="G738" s="11">
        <v>1169.3002415244353</v>
      </c>
      <c r="H738" s="12"/>
      <c r="I738" s="80">
        <v>12634.74542073245</v>
      </c>
      <c r="J738" s="31">
        <v>235.57072833331233</v>
      </c>
      <c r="K738" s="81">
        <v>12399.174692399138</v>
      </c>
      <c r="L738" s="61"/>
      <c r="M738" s="37">
        <f t="shared" si="99"/>
        <v>139.64921310046199</v>
      </c>
      <c r="N738" s="37">
        <f t="shared" si="100"/>
        <v>474.68006281672967</v>
      </c>
      <c r="O738" s="30">
        <f t="shared" si="105"/>
        <v>11784.845416481947</v>
      </c>
      <c r="P738" s="28"/>
      <c r="Q738" s="37">
        <f t="shared" si="101"/>
        <v>5.2230414880312521</v>
      </c>
      <c r="R738" s="37">
        <f t="shared" si="102"/>
        <v>490.24488252285488</v>
      </c>
      <c r="S738" s="37">
        <f t="shared" si="106"/>
        <v>11289.377492471061</v>
      </c>
      <c r="T738" s="37"/>
      <c r="U738" s="37">
        <f t="shared" si="103"/>
        <v>-10.841165609212904</v>
      </c>
      <c r="V738" s="37">
        <f t="shared" si="104"/>
        <v>517.73524976712713</v>
      </c>
      <c r="W738" s="30">
        <f t="shared" si="107"/>
        <v>10771.642242703934</v>
      </c>
    </row>
    <row r="739" spans="2:23">
      <c r="B739" s="33"/>
      <c r="C739" s="78" t="s">
        <v>1149</v>
      </c>
      <c r="D739" s="79">
        <v>132</v>
      </c>
      <c r="E739" s="80">
        <v>12650.115243551039</v>
      </c>
      <c r="F739" s="11">
        <v>1099.142227032969</v>
      </c>
      <c r="G739" s="11">
        <v>1169.3002415244353</v>
      </c>
      <c r="H739" s="12"/>
      <c r="I739" s="80">
        <v>12634.74542073245</v>
      </c>
      <c r="J739" s="31">
        <v>235.57072833331233</v>
      </c>
      <c r="K739" s="81">
        <v>12399.174692399138</v>
      </c>
      <c r="L739" s="61"/>
      <c r="M739" s="37">
        <f t="shared" si="99"/>
        <v>139.64921310046199</v>
      </c>
      <c r="N739" s="37">
        <f t="shared" si="100"/>
        <v>474.68006281672967</v>
      </c>
      <c r="O739" s="30">
        <f t="shared" si="105"/>
        <v>11784.845416481947</v>
      </c>
      <c r="P739" s="28"/>
      <c r="Q739" s="37">
        <f t="shared" si="101"/>
        <v>5.2230414880312521</v>
      </c>
      <c r="R739" s="37">
        <f t="shared" si="102"/>
        <v>490.24488252285488</v>
      </c>
      <c r="S739" s="37">
        <f t="shared" si="106"/>
        <v>11289.377492471061</v>
      </c>
      <c r="T739" s="37"/>
      <c r="U739" s="37">
        <f t="shared" si="103"/>
        <v>-10.841165609212904</v>
      </c>
      <c r="V739" s="37">
        <f t="shared" si="104"/>
        <v>517.73524976712713</v>
      </c>
      <c r="W739" s="30">
        <f t="shared" si="107"/>
        <v>10771.642242703934</v>
      </c>
    </row>
    <row r="740" spans="2:23">
      <c r="B740" s="33"/>
      <c r="C740" s="78" t="s">
        <v>1150</v>
      </c>
      <c r="D740" s="79">
        <v>133</v>
      </c>
      <c r="E740" s="80">
        <v>12650.115243551039</v>
      </c>
      <c r="F740" s="11">
        <v>1099.142227032969</v>
      </c>
      <c r="G740" s="11">
        <v>1169.3002415244353</v>
      </c>
      <c r="H740" s="12"/>
      <c r="I740" s="80">
        <v>12634.74542073245</v>
      </c>
      <c r="J740" s="31">
        <v>235.57072833331233</v>
      </c>
      <c r="K740" s="81">
        <v>12399.174692399138</v>
      </c>
      <c r="L740" s="61"/>
      <c r="M740" s="37">
        <f t="shared" si="99"/>
        <v>139.64921310046199</v>
      </c>
      <c r="N740" s="37">
        <f t="shared" si="100"/>
        <v>474.68006281672967</v>
      </c>
      <c r="O740" s="30">
        <f t="shared" si="105"/>
        <v>11784.845416481947</v>
      </c>
      <c r="P740" s="28"/>
      <c r="Q740" s="37">
        <f t="shared" si="101"/>
        <v>5.2230414880312521</v>
      </c>
      <c r="R740" s="37">
        <f t="shared" si="102"/>
        <v>490.24488252285488</v>
      </c>
      <c r="S740" s="37">
        <f t="shared" si="106"/>
        <v>11289.377492471061</v>
      </c>
      <c r="T740" s="37"/>
      <c r="U740" s="37">
        <f t="shared" si="103"/>
        <v>-10.841165609212904</v>
      </c>
      <c r="V740" s="37">
        <f t="shared" si="104"/>
        <v>517.73524976712713</v>
      </c>
      <c r="W740" s="30">
        <f t="shared" si="107"/>
        <v>10771.642242703934</v>
      </c>
    </row>
    <row r="741" spans="2:23">
      <c r="B741" s="33"/>
      <c r="C741" s="78" t="s">
        <v>1151</v>
      </c>
      <c r="D741" s="79">
        <v>161</v>
      </c>
      <c r="E741" s="80">
        <v>12650.115243551039</v>
      </c>
      <c r="F741" s="11">
        <v>1099.142227032969</v>
      </c>
      <c r="G741" s="11">
        <v>1169.3002415244353</v>
      </c>
      <c r="H741" s="12"/>
      <c r="I741" s="80">
        <v>12634.74542073245</v>
      </c>
      <c r="J741" s="31">
        <v>235.57072833331233</v>
      </c>
      <c r="K741" s="81">
        <v>12399.174692399138</v>
      </c>
      <c r="L741" s="61"/>
      <c r="M741" s="37">
        <f t="shared" si="99"/>
        <v>139.64921310046199</v>
      </c>
      <c r="N741" s="37">
        <f t="shared" si="100"/>
        <v>474.68006281672967</v>
      </c>
      <c r="O741" s="30">
        <f t="shared" si="105"/>
        <v>11784.845416481947</v>
      </c>
      <c r="P741" s="28"/>
      <c r="Q741" s="37">
        <f t="shared" si="101"/>
        <v>5.2230414880312521</v>
      </c>
      <c r="R741" s="37">
        <f t="shared" si="102"/>
        <v>490.24488252285488</v>
      </c>
      <c r="S741" s="37">
        <f t="shared" si="106"/>
        <v>11289.377492471061</v>
      </c>
      <c r="T741" s="37"/>
      <c r="U741" s="37">
        <f t="shared" si="103"/>
        <v>-10.841165609212904</v>
      </c>
      <c r="V741" s="37">
        <f t="shared" si="104"/>
        <v>517.73524976712713</v>
      </c>
      <c r="W741" s="30">
        <f t="shared" si="107"/>
        <v>10771.642242703934</v>
      </c>
    </row>
    <row r="742" spans="2:23">
      <c r="B742" s="33"/>
      <c r="C742" s="78" t="s">
        <v>1152</v>
      </c>
      <c r="D742" s="79">
        <v>163</v>
      </c>
      <c r="E742" s="80">
        <v>12650.115243551039</v>
      </c>
      <c r="F742" s="11">
        <v>1099.142227032969</v>
      </c>
      <c r="G742" s="11">
        <v>1169.3002415244353</v>
      </c>
      <c r="H742" s="12"/>
      <c r="I742" s="80">
        <v>12634.74542073245</v>
      </c>
      <c r="J742" s="31">
        <v>235.57072833331233</v>
      </c>
      <c r="K742" s="81">
        <v>12399.174692399138</v>
      </c>
      <c r="L742" s="61"/>
      <c r="M742" s="37">
        <f t="shared" si="99"/>
        <v>139.64921310046199</v>
      </c>
      <c r="N742" s="37">
        <f t="shared" si="100"/>
        <v>474.68006281672967</v>
      </c>
      <c r="O742" s="30">
        <f t="shared" si="105"/>
        <v>11784.845416481947</v>
      </c>
      <c r="P742" s="28"/>
      <c r="Q742" s="37">
        <f t="shared" si="101"/>
        <v>5.2230414880312521</v>
      </c>
      <c r="R742" s="37">
        <f t="shared" si="102"/>
        <v>490.24488252285488</v>
      </c>
      <c r="S742" s="37">
        <f t="shared" si="106"/>
        <v>11289.377492471061</v>
      </c>
      <c r="T742" s="37"/>
      <c r="U742" s="37">
        <f t="shared" si="103"/>
        <v>-10.841165609212904</v>
      </c>
      <c r="V742" s="37">
        <f t="shared" si="104"/>
        <v>517.73524976712713</v>
      </c>
      <c r="W742" s="30">
        <f t="shared" si="107"/>
        <v>10771.642242703934</v>
      </c>
    </row>
    <row r="743" spans="2:23">
      <c r="B743" s="33"/>
      <c r="C743" s="78" t="s">
        <v>1153</v>
      </c>
      <c r="D743" s="79">
        <v>166</v>
      </c>
      <c r="E743" s="80">
        <v>12650.115243551039</v>
      </c>
      <c r="F743" s="11">
        <v>1099.142227032969</v>
      </c>
      <c r="G743" s="11">
        <v>1169.3002415244353</v>
      </c>
      <c r="H743" s="12"/>
      <c r="I743" s="80">
        <v>12634.74542073245</v>
      </c>
      <c r="J743" s="31">
        <v>235.57072833331233</v>
      </c>
      <c r="K743" s="81">
        <v>12399.174692399138</v>
      </c>
      <c r="L743" s="61"/>
      <c r="M743" s="37">
        <f t="shared" si="99"/>
        <v>139.64921310046199</v>
      </c>
      <c r="N743" s="37">
        <f t="shared" si="100"/>
        <v>474.68006281672967</v>
      </c>
      <c r="O743" s="30">
        <f t="shared" si="105"/>
        <v>11784.845416481947</v>
      </c>
      <c r="P743" s="28"/>
      <c r="Q743" s="37">
        <f t="shared" si="101"/>
        <v>5.2230414880312521</v>
      </c>
      <c r="R743" s="37">
        <f t="shared" si="102"/>
        <v>490.24488252285488</v>
      </c>
      <c r="S743" s="37">
        <f t="shared" si="106"/>
        <v>11289.377492471061</v>
      </c>
      <c r="T743" s="37"/>
      <c r="U743" s="37">
        <f t="shared" si="103"/>
        <v>-10.841165609212904</v>
      </c>
      <c r="V743" s="37">
        <f t="shared" si="104"/>
        <v>517.73524976712713</v>
      </c>
      <c r="W743" s="30">
        <f t="shared" si="107"/>
        <v>10771.642242703934</v>
      </c>
    </row>
    <row r="744" spans="2:23">
      <c r="B744" s="33"/>
      <c r="C744" s="78" t="s">
        <v>1154</v>
      </c>
      <c r="D744" s="79">
        <v>167</v>
      </c>
      <c r="E744" s="80">
        <v>12650.115243551039</v>
      </c>
      <c r="F744" s="11">
        <v>1099.142227032969</v>
      </c>
      <c r="G744" s="11">
        <v>1169.3002415244353</v>
      </c>
      <c r="H744" s="12"/>
      <c r="I744" s="80">
        <v>12634.74542073245</v>
      </c>
      <c r="J744" s="31">
        <v>235.57072833331233</v>
      </c>
      <c r="K744" s="81">
        <v>12399.174692399138</v>
      </c>
      <c r="L744" s="61"/>
      <c r="M744" s="37">
        <f t="shared" si="99"/>
        <v>139.64921310046199</v>
      </c>
      <c r="N744" s="37">
        <f t="shared" si="100"/>
        <v>474.68006281672967</v>
      </c>
      <c r="O744" s="30">
        <f t="shared" si="105"/>
        <v>11784.845416481947</v>
      </c>
      <c r="P744" s="28"/>
      <c r="Q744" s="37">
        <f t="shared" si="101"/>
        <v>5.2230414880312521</v>
      </c>
      <c r="R744" s="37">
        <f t="shared" si="102"/>
        <v>490.24488252285488</v>
      </c>
      <c r="S744" s="37">
        <f t="shared" si="106"/>
        <v>11289.377492471061</v>
      </c>
      <c r="T744" s="37"/>
      <c r="U744" s="37">
        <f t="shared" si="103"/>
        <v>-10.841165609212904</v>
      </c>
      <c r="V744" s="37">
        <f t="shared" si="104"/>
        <v>517.73524976712713</v>
      </c>
      <c r="W744" s="30">
        <f t="shared" si="107"/>
        <v>10771.642242703934</v>
      </c>
    </row>
    <row r="745" spans="2:23">
      <c r="B745" s="33"/>
      <c r="C745" s="78" t="s">
        <v>1155</v>
      </c>
      <c r="D745" s="79">
        <v>169</v>
      </c>
      <c r="E745" s="80">
        <v>12650.115243551039</v>
      </c>
      <c r="F745" s="11">
        <v>1099.142227032969</v>
      </c>
      <c r="G745" s="11">
        <v>1169.3002415244353</v>
      </c>
      <c r="H745" s="12"/>
      <c r="I745" s="80">
        <v>12634.74542073245</v>
      </c>
      <c r="J745" s="31">
        <v>235.57072833331233</v>
      </c>
      <c r="K745" s="81">
        <v>12399.174692399138</v>
      </c>
      <c r="L745" s="61"/>
      <c r="M745" s="37">
        <f t="shared" si="99"/>
        <v>139.64921310046199</v>
      </c>
      <c r="N745" s="37">
        <f t="shared" si="100"/>
        <v>474.68006281672967</v>
      </c>
      <c r="O745" s="30">
        <f t="shared" si="105"/>
        <v>11784.845416481947</v>
      </c>
      <c r="P745" s="28"/>
      <c r="Q745" s="37">
        <f t="shared" si="101"/>
        <v>5.2230414880312521</v>
      </c>
      <c r="R745" s="37">
        <f t="shared" si="102"/>
        <v>490.24488252285488</v>
      </c>
      <c r="S745" s="37">
        <f t="shared" si="106"/>
        <v>11289.377492471061</v>
      </c>
      <c r="T745" s="37"/>
      <c r="U745" s="37">
        <f t="shared" si="103"/>
        <v>-10.841165609212904</v>
      </c>
      <c r="V745" s="37">
        <f t="shared" si="104"/>
        <v>517.73524976712713</v>
      </c>
      <c r="W745" s="30">
        <f t="shared" si="107"/>
        <v>10771.642242703934</v>
      </c>
    </row>
    <row r="746" spans="2:23">
      <c r="B746" s="33"/>
      <c r="C746" s="78" t="s">
        <v>1156</v>
      </c>
      <c r="D746" s="79">
        <v>171</v>
      </c>
      <c r="E746" s="80">
        <v>12650.115243551039</v>
      </c>
      <c r="F746" s="11">
        <v>1099.142227032969</v>
      </c>
      <c r="G746" s="11">
        <v>1169.3002415244353</v>
      </c>
      <c r="H746" s="12"/>
      <c r="I746" s="80">
        <v>12634.74542073245</v>
      </c>
      <c r="J746" s="31">
        <v>235.57072833331233</v>
      </c>
      <c r="K746" s="81">
        <v>12399.174692399138</v>
      </c>
      <c r="L746" s="61"/>
      <c r="M746" s="37">
        <f t="shared" si="99"/>
        <v>139.64921310046199</v>
      </c>
      <c r="N746" s="37">
        <f t="shared" si="100"/>
        <v>474.68006281672967</v>
      </c>
      <c r="O746" s="30">
        <f t="shared" si="105"/>
        <v>11784.845416481947</v>
      </c>
      <c r="P746" s="28"/>
      <c r="Q746" s="37">
        <f t="shared" si="101"/>
        <v>5.2230414880312521</v>
      </c>
      <c r="R746" s="37">
        <f t="shared" si="102"/>
        <v>490.24488252285488</v>
      </c>
      <c r="S746" s="37">
        <f t="shared" si="106"/>
        <v>11289.377492471061</v>
      </c>
      <c r="T746" s="37"/>
      <c r="U746" s="37">
        <f t="shared" si="103"/>
        <v>-10.841165609212904</v>
      </c>
      <c r="V746" s="37">
        <f t="shared" si="104"/>
        <v>517.73524976712713</v>
      </c>
      <c r="W746" s="30">
        <f t="shared" si="107"/>
        <v>10771.642242703934</v>
      </c>
    </row>
    <row r="747" spans="2:23">
      <c r="B747" s="33"/>
      <c r="C747" s="78" t="s">
        <v>1157</v>
      </c>
      <c r="D747" s="79">
        <v>173</v>
      </c>
      <c r="E747" s="80">
        <v>12650.115243551039</v>
      </c>
      <c r="F747" s="11">
        <v>1099.142227032969</v>
      </c>
      <c r="G747" s="11">
        <v>1169.3002415244353</v>
      </c>
      <c r="H747" s="12"/>
      <c r="I747" s="80">
        <v>12634.74542073245</v>
      </c>
      <c r="J747" s="31">
        <v>235.57072833331233</v>
      </c>
      <c r="K747" s="81">
        <v>12399.174692399138</v>
      </c>
      <c r="L747" s="61"/>
      <c r="M747" s="37">
        <f t="shared" si="99"/>
        <v>139.64921310046199</v>
      </c>
      <c r="N747" s="37">
        <f t="shared" si="100"/>
        <v>474.68006281672967</v>
      </c>
      <c r="O747" s="30">
        <f t="shared" si="105"/>
        <v>11784.845416481947</v>
      </c>
      <c r="P747" s="28"/>
      <c r="Q747" s="37">
        <f t="shared" si="101"/>
        <v>5.2230414880312521</v>
      </c>
      <c r="R747" s="37">
        <f t="shared" si="102"/>
        <v>490.24488252285488</v>
      </c>
      <c r="S747" s="37">
        <f t="shared" si="106"/>
        <v>11289.377492471061</v>
      </c>
      <c r="T747" s="37"/>
      <c r="U747" s="37">
        <f t="shared" si="103"/>
        <v>-10.841165609212904</v>
      </c>
      <c r="V747" s="37">
        <f t="shared" si="104"/>
        <v>517.73524976712713</v>
      </c>
      <c r="W747" s="30">
        <f t="shared" si="107"/>
        <v>10771.642242703934</v>
      </c>
    </row>
    <row r="748" spans="2:23">
      <c r="B748" s="33"/>
      <c r="C748" s="78" t="s">
        <v>1158</v>
      </c>
      <c r="D748" s="79">
        <v>175</v>
      </c>
      <c r="E748" s="80">
        <v>12650.115243551039</v>
      </c>
      <c r="F748" s="11">
        <v>1099.142227032969</v>
      </c>
      <c r="G748" s="11">
        <v>1169.3002415244353</v>
      </c>
      <c r="H748" s="12"/>
      <c r="I748" s="80">
        <v>12634.74542073245</v>
      </c>
      <c r="J748" s="31">
        <v>235.57072833331233</v>
      </c>
      <c r="K748" s="81">
        <v>12399.174692399138</v>
      </c>
      <c r="L748" s="61"/>
      <c r="M748" s="37">
        <f t="shared" si="99"/>
        <v>139.64921310046199</v>
      </c>
      <c r="N748" s="37">
        <f t="shared" si="100"/>
        <v>474.68006281672967</v>
      </c>
      <c r="O748" s="30">
        <f t="shared" si="105"/>
        <v>11784.845416481947</v>
      </c>
      <c r="P748" s="28"/>
      <c r="Q748" s="37">
        <f t="shared" si="101"/>
        <v>5.2230414880312521</v>
      </c>
      <c r="R748" s="37">
        <f t="shared" si="102"/>
        <v>490.24488252285488</v>
      </c>
      <c r="S748" s="37">
        <f t="shared" si="106"/>
        <v>11289.377492471061</v>
      </c>
      <c r="T748" s="37"/>
      <c r="U748" s="37">
        <f t="shared" si="103"/>
        <v>-10.841165609212904</v>
      </c>
      <c r="V748" s="37">
        <f t="shared" si="104"/>
        <v>517.73524976712713</v>
      </c>
      <c r="W748" s="30">
        <f t="shared" si="107"/>
        <v>10771.642242703934</v>
      </c>
    </row>
    <row r="749" spans="2:23">
      <c r="B749" s="33"/>
      <c r="C749" s="78" t="s">
        <v>1159</v>
      </c>
      <c r="D749" s="79">
        <v>176</v>
      </c>
      <c r="E749" s="80">
        <v>12650.115243551039</v>
      </c>
      <c r="F749" s="11">
        <v>1099.142227032969</v>
      </c>
      <c r="G749" s="11">
        <v>1169.3002415244353</v>
      </c>
      <c r="H749" s="12"/>
      <c r="I749" s="80">
        <v>12634.74542073245</v>
      </c>
      <c r="J749" s="31">
        <v>235.57072833331233</v>
      </c>
      <c r="K749" s="81">
        <v>12399.174692399138</v>
      </c>
      <c r="L749" s="61"/>
      <c r="M749" s="37">
        <f t="shared" si="99"/>
        <v>139.64921310046199</v>
      </c>
      <c r="N749" s="37">
        <f t="shared" si="100"/>
        <v>474.68006281672967</v>
      </c>
      <c r="O749" s="30">
        <f t="shared" si="105"/>
        <v>11784.845416481947</v>
      </c>
      <c r="P749" s="28"/>
      <c r="Q749" s="37">
        <f t="shared" si="101"/>
        <v>5.2230414880312521</v>
      </c>
      <c r="R749" s="37">
        <f t="shared" si="102"/>
        <v>490.24488252285488</v>
      </c>
      <c r="S749" s="37">
        <f t="shared" si="106"/>
        <v>11289.377492471061</v>
      </c>
      <c r="T749" s="37"/>
      <c r="U749" s="37">
        <f t="shared" si="103"/>
        <v>-10.841165609212904</v>
      </c>
      <c r="V749" s="37">
        <f t="shared" si="104"/>
        <v>517.73524976712713</v>
      </c>
      <c r="W749" s="30">
        <f t="shared" si="107"/>
        <v>10771.642242703934</v>
      </c>
    </row>
    <row r="750" spans="2:23">
      <c r="B750" s="33"/>
      <c r="C750" s="78" t="s">
        <v>1160</v>
      </c>
      <c r="D750" s="79">
        <v>178</v>
      </c>
      <c r="E750" s="80">
        <v>12650.115243551039</v>
      </c>
      <c r="F750" s="11">
        <v>1099.142227032969</v>
      </c>
      <c r="G750" s="11">
        <v>1169.3002415244353</v>
      </c>
      <c r="H750" s="12"/>
      <c r="I750" s="80">
        <v>12634.74542073245</v>
      </c>
      <c r="J750" s="31">
        <v>235.57072833331233</v>
      </c>
      <c r="K750" s="81">
        <v>12399.174692399138</v>
      </c>
      <c r="L750" s="61"/>
      <c r="M750" s="37">
        <f t="shared" si="99"/>
        <v>139.64921310046199</v>
      </c>
      <c r="N750" s="37">
        <f t="shared" si="100"/>
        <v>474.68006281672967</v>
      </c>
      <c r="O750" s="30">
        <f t="shared" si="105"/>
        <v>11784.845416481947</v>
      </c>
      <c r="P750" s="28"/>
      <c r="Q750" s="37">
        <f t="shared" si="101"/>
        <v>5.2230414880312521</v>
      </c>
      <c r="R750" s="37">
        <f t="shared" si="102"/>
        <v>490.24488252285488</v>
      </c>
      <c r="S750" s="37">
        <f t="shared" si="106"/>
        <v>11289.377492471061</v>
      </c>
      <c r="T750" s="37"/>
      <c r="U750" s="37">
        <f t="shared" si="103"/>
        <v>-10.841165609212904</v>
      </c>
      <c r="V750" s="37">
        <f t="shared" si="104"/>
        <v>517.73524976712713</v>
      </c>
      <c r="W750" s="30">
        <f t="shared" si="107"/>
        <v>10771.642242703934</v>
      </c>
    </row>
    <row r="751" spans="2:23">
      <c r="B751" s="33"/>
      <c r="C751" s="78" t="s">
        <v>1161</v>
      </c>
      <c r="D751" s="79">
        <v>179</v>
      </c>
      <c r="E751" s="80">
        <v>12650.115243551039</v>
      </c>
      <c r="F751" s="11">
        <v>1099.142227032969</v>
      </c>
      <c r="G751" s="11">
        <v>1169.3002415244353</v>
      </c>
      <c r="H751" s="12"/>
      <c r="I751" s="80">
        <v>12634.74542073245</v>
      </c>
      <c r="J751" s="31">
        <v>235.57072833331233</v>
      </c>
      <c r="K751" s="81">
        <v>12399.174692399138</v>
      </c>
      <c r="L751" s="61"/>
      <c r="M751" s="37">
        <f t="shared" si="99"/>
        <v>139.64921310046199</v>
      </c>
      <c r="N751" s="37">
        <f t="shared" si="100"/>
        <v>474.68006281672967</v>
      </c>
      <c r="O751" s="30">
        <f t="shared" si="105"/>
        <v>11784.845416481947</v>
      </c>
      <c r="P751" s="28"/>
      <c r="Q751" s="37">
        <f t="shared" si="101"/>
        <v>5.2230414880312521</v>
      </c>
      <c r="R751" s="37">
        <f t="shared" si="102"/>
        <v>490.24488252285488</v>
      </c>
      <c r="S751" s="37">
        <f t="shared" si="106"/>
        <v>11289.377492471061</v>
      </c>
      <c r="T751" s="37"/>
      <c r="U751" s="37">
        <f t="shared" si="103"/>
        <v>-10.841165609212904</v>
      </c>
      <c r="V751" s="37">
        <f t="shared" si="104"/>
        <v>517.73524976712713</v>
      </c>
      <c r="W751" s="30">
        <f t="shared" si="107"/>
        <v>10771.642242703934</v>
      </c>
    </row>
    <row r="752" spans="2:23">
      <c r="B752" s="33"/>
      <c r="C752" s="78" t="s">
        <v>1162</v>
      </c>
      <c r="D752" s="79">
        <v>181</v>
      </c>
      <c r="E752" s="80">
        <v>12650.115243551039</v>
      </c>
      <c r="F752" s="11">
        <v>1099.142227032969</v>
      </c>
      <c r="G752" s="11">
        <v>1169.3002415244353</v>
      </c>
      <c r="H752" s="12"/>
      <c r="I752" s="80">
        <v>12634.74542073245</v>
      </c>
      <c r="J752" s="31">
        <v>235.57072833331233</v>
      </c>
      <c r="K752" s="81">
        <v>12399.174692399138</v>
      </c>
      <c r="L752" s="61"/>
      <c r="M752" s="37">
        <f t="shared" si="99"/>
        <v>139.64921310046199</v>
      </c>
      <c r="N752" s="37">
        <f t="shared" si="100"/>
        <v>474.68006281672967</v>
      </c>
      <c r="O752" s="30">
        <f t="shared" si="105"/>
        <v>11784.845416481947</v>
      </c>
      <c r="P752" s="28"/>
      <c r="Q752" s="37">
        <f t="shared" si="101"/>
        <v>5.2230414880312521</v>
      </c>
      <c r="R752" s="37">
        <f t="shared" si="102"/>
        <v>490.24488252285488</v>
      </c>
      <c r="S752" s="37">
        <f t="shared" si="106"/>
        <v>11289.377492471061</v>
      </c>
      <c r="T752" s="37"/>
      <c r="U752" s="37">
        <f t="shared" si="103"/>
        <v>-10.841165609212904</v>
      </c>
      <c r="V752" s="37">
        <f t="shared" si="104"/>
        <v>517.73524976712713</v>
      </c>
      <c r="W752" s="30">
        <f t="shared" si="107"/>
        <v>10771.642242703934</v>
      </c>
    </row>
    <row r="753" spans="2:23">
      <c r="B753" s="33"/>
      <c r="C753" s="78" t="s">
        <v>1163</v>
      </c>
      <c r="D753" s="79">
        <v>183</v>
      </c>
      <c r="E753" s="80">
        <v>12650.115243551039</v>
      </c>
      <c r="F753" s="11">
        <v>1099.142227032969</v>
      </c>
      <c r="G753" s="11">
        <v>1169.3002415244353</v>
      </c>
      <c r="H753" s="12"/>
      <c r="I753" s="80">
        <v>12634.74542073245</v>
      </c>
      <c r="J753" s="31">
        <v>235.57072833331233</v>
      </c>
      <c r="K753" s="81">
        <v>12399.174692399138</v>
      </c>
      <c r="L753" s="61"/>
      <c r="M753" s="37">
        <f t="shared" si="99"/>
        <v>139.64921310046199</v>
      </c>
      <c r="N753" s="37">
        <f t="shared" si="100"/>
        <v>474.68006281672967</v>
      </c>
      <c r="O753" s="30">
        <f t="shared" si="105"/>
        <v>11784.845416481947</v>
      </c>
      <c r="P753" s="28"/>
      <c r="Q753" s="37">
        <f t="shared" si="101"/>
        <v>5.2230414880312521</v>
      </c>
      <c r="R753" s="37">
        <f t="shared" si="102"/>
        <v>490.24488252285488</v>
      </c>
      <c r="S753" s="37">
        <f t="shared" si="106"/>
        <v>11289.377492471061</v>
      </c>
      <c r="T753" s="37"/>
      <c r="U753" s="37">
        <f t="shared" si="103"/>
        <v>-10.841165609212904</v>
      </c>
      <c r="V753" s="37">
        <f t="shared" si="104"/>
        <v>517.73524976712713</v>
      </c>
      <c r="W753" s="30">
        <f t="shared" si="107"/>
        <v>10771.642242703934</v>
      </c>
    </row>
    <row r="754" spans="2:23">
      <c r="B754" s="33"/>
      <c r="C754" s="78" t="s">
        <v>1164</v>
      </c>
      <c r="D754" s="79">
        <v>184</v>
      </c>
      <c r="E754" s="80">
        <v>12650.115243551039</v>
      </c>
      <c r="F754" s="11">
        <v>1099.142227032969</v>
      </c>
      <c r="G754" s="11">
        <v>1169.3002415244353</v>
      </c>
      <c r="H754" s="12"/>
      <c r="I754" s="80">
        <v>12634.74542073245</v>
      </c>
      <c r="J754" s="31">
        <v>235.57072833331233</v>
      </c>
      <c r="K754" s="81">
        <v>12399.174692399138</v>
      </c>
      <c r="L754" s="61"/>
      <c r="M754" s="37">
        <f t="shared" si="99"/>
        <v>139.64921310046199</v>
      </c>
      <c r="N754" s="37">
        <f t="shared" si="100"/>
        <v>474.68006281672967</v>
      </c>
      <c r="O754" s="30">
        <f t="shared" si="105"/>
        <v>11784.845416481947</v>
      </c>
      <c r="P754" s="28"/>
      <c r="Q754" s="37">
        <f t="shared" si="101"/>
        <v>5.2230414880312521</v>
      </c>
      <c r="R754" s="37">
        <f t="shared" si="102"/>
        <v>490.24488252285488</v>
      </c>
      <c r="S754" s="37">
        <f t="shared" si="106"/>
        <v>11289.377492471061</v>
      </c>
      <c r="T754" s="37"/>
      <c r="U754" s="37">
        <f t="shared" si="103"/>
        <v>-10.841165609212904</v>
      </c>
      <c r="V754" s="37">
        <f t="shared" si="104"/>
        <v>517.73524976712713</v>
      </c>
      <c r="W754" s="30">
        <f t="shared" si="107"/>
        <v>10771.642242703934</v>
      </c>
    </row>
    <row r="755" spans="2:23">
      <c r="B755" s="84" t="s">
        <v>603</v>
      </c>
      <c r="C755" s="78" t="s">
        <v>1165</v>
      </c>
      <c r="D755" s="79">
        <v>4</v>
      </c>
      <c r="E755" s="80">
        <v>10541.762702959191</v>
      </c>
      <c r="F755" s="11">
        <v>915.94910347756945</v>
      </c>
      <c r="G755" s="11">
        <v>974.41393986975481</v>
      </c>
      <c r="H755" s="12"/>
      <c r="I755" s="80">
        <v>10528.954517277034</v>
      </c>
      <c r="J755" s="31">
        <v>196.30894027776014</v>
      </c>
      <c r="K755" s="81">
        <v>10332.645576999274</v>
      </c>
      <c r="L755" s="61"/>
      <c r="M755" s="37">
        <f t="shared" si="99"/>
        <v>116.37434425038489</v>
      </c>
      <c r="N755" s="37">
        <f t="shared" si="100"/>
        <v>395.56671901394105</v>
      </c>
      <c r="O755" s="30">
        <f t="shared" si="105"/>
        <v>9820.7045137349469</v>
      </c>
      <c r="P755" s="28"/>
      <c r="Q755" s="37">
        <f t="shared" si="101"/>
        <v>4.3525345733593728</v>
      </c>
      <c r="R755" s="37">
        <f t="shared" si="102"/>
        <v>408.53740210237868</v>
      </c>
      <c r="S755" s="37">
        <f t="shared" si="106"/>
        <v>9407.8145770592091</v>
      </c>
      <c r="T755" s="37"/>
      <c r="U755" s="37">
        <f t="shared" si="103"/>
        <v>-9.034304674344078</v>
      </c>
      <c r="V755" s="37">
        <f t="shared" si="104"/>
        <v>431.44604147260549</v>
      </c>
      <c r="W755" s="30">
        <f t="shared" si="107"/>
        <v>8976.3685355866037</v>
      </c>
    </row>
    <row r="756" spans="2:23">
      <c r="B756" s="33"/>
      <c r="C756" s="78" t="s">
        <v>1166</v>
      </c>
      <c r="D756" s="79">
        <v>7</v>
      </c>
      <c r="E756" s="80">
        <v>10541.762702959191</v>
      </c>
      <c r="F756" s="11">
        <v>915.94910347756945</v>
      </c>
      <c r="G756" s="11">
        <v>974.41393986975481</v>
      </c>
      <c r="H756" s="12"/>
      <c r="I756" s="80">
        <v>10528.954517277034</v>
      </c>
      <c r="J756" s="31">
        <v>196.30894027776014</v>
      </c>
      <c r="K756" s="81">
        <v>10332.645576999274</v>
      </c>
      <c r="L756" s="61"/>
      <c r="M756" s="37">
        <f t="shared" si="99"/>
        <v>116.37434425038489</v>
      </c>
      <c r="N756" s="37">
        <f t="shared" si="100"/>
        <v>395.56671901394105</v>
      </c>
      <c r="O756" s="30">
        <f t="shared" si="105"/>
        <v>9820.7045137349469</v>
      </c>
      <c r="P756" s="28"/>
      <c r="Q756" s="37">
        <f t="shared" si="101"/>
        <v>4.3525345733593728</v>
      </c>
      <c r="R756" s="37">
        <f t="shared" si="102"/>
        <v>408.53740210237868</v>
      </c>
      <c r="S756" s="37">
        <f t="shared" si="106"/>
        <v>9407.8145770592091</v>
      </c>
      <c r="T756" s="37"/>
      <c r="U756" s="37">
        <f t="shared" si="103"/>
        <v>-9.034304674344078</v>
      </c>
      <c r="V756" s="37">
        <f t="shared" si="104"/>
        <v>431.44604147260549</v>
      </c>
      <c r="W756" s="30">
        <f t="shared" si="107"/>
        <v>8976.3685355866037</v>
      </c>
    </row>
    <row r="757" spans="2:23">
      <c r="B757" s="33"/>
      <c r="C757" s="78" t="s">
        <v>1167</v>
      </c>
      <c r="D757" s="79">
        <v>19</v>
      </c>
      <c r="E757" s="80">
        <v>10541.762702959191</v>
      </c>
      <c r="F757" s="11">
        <v>915.94910347756945</v>
      </c>
      <c r="G757" s="11">
        <v>974.41393986975481</v>
      </c>
      <c r="H757" s="12"/>
      <c r="I757" s="80">
        <v>10528.954517277034</v>
      </c>
      <c r="J757" s="31">
        <v>196.30894027776014</v>
      </c>
      <c r="K757" s="81">
        <v>10332.645576999274</v>
      </c>
      <c r="L757" s="61"/>
      <c r="M757" s="37">
        <f t="shared" si="99"/>
        <v>116.37434425038489</v>
      </c>
      <c r="N757" s="37">
        <f t="shared" si="100"/>
        <v>395.56671901394105</v>
      </c>
      <c r="O757" s="30">
        <f t="shared" si="105"/>
        <v>9820.7045137349469</v>
      </c>
      <c r="P757" s="28"/>
      <c r="Q757" s="37">
        <f t="shared" si="101"/>
        <v>4.3525345733593728</v>
      </c>
      <c r="R757" s="37">
        <f t="shared" si="102"/>
        <v>408.53740210237868</v>
      </c>
      <c r="S757" s="37">
        <f t="shared" si="106"/>
        <v>9407.8145770592091</v>
      </c>
      <c r="T757" s="37"/>
      <c r="U757" s="37">
        <f t="shared" si="103"/>
        <v>-9.034304674344078</v>
      </c>
      <c r="V757" s="37">
        <f t="shared" si="104"/>
        <v>431.44604147260549</v>
      </c>
      <c r="W757" s="30">
        <f t="shared" si="107"/>
        <v>8976.3685355866037</v>
      </c>
    </row>
    <row r="758" spans="2:23">
      <c r="B758" s="33"/>
      <c r="C758" s="78" t="s">
        <v>1168</v>
      </c>
      <c r="D758" s="79">
        <v>21</v>
      </c>
      <c r="E758" s="80">
        <v>10541.762702959191</v>
      </c>
      <c r="F758" s="11">
        <v>915.94910347756945</v>
      </c>
      <c r="G758" s="11">
        <v>974.41393986975481</v>
      </c>
      <c r="H758" s="12"/>
      <c r="I758" s="80">
        <v>10528.954517277034</v>
      </c>
      <c r="J758" s="31">
        <v>196.30894027776014</v>
      </c>
      <c r="K758" s="81">
        <v>10332.645576999274</v>
      </c>
      <c r="L758" s="61"/>
      <c r="M758" s="37">
        <f t="shared" si="99"/>
        <v>116.37434425038489</v>
      </c>
      <c r="N758" s="37">
        <f t="shared" si="100"/>
        <v>395.56671901394105</v>
      </c>
      <c r="O758" s="30">
        <f t="shared" si="105"/>
        <v>9820.7045137349469</v>
      </c>
      <c r="P758" s="28"/>
      <c r="Q758" s="37">
        <f t="shared" si="101"/>
        <v>4.3525345733593728</v>
      </c>
      <c r="R758" s="37">
        <f t="shared" si="102"/>
        <v>408.53740210237868</v>
      </c>
      <c r="S758" s="37">
        <f t="shared" si="106"/>
        <v>9407.8145770592091</v>
      </c>
      <c r="T758" s="37"/>
      <c r="U758" s="37">
        <f t="shared" si="103"/>
        <v>-9.034304674344078</v>
      </c>
      <c r="V758" s="37">
        <f t="shared" si="104"/>
        <v>431.44604147260549</v>
      </c>
      <c r="W758" s="30">
        <f t="shared" si="107"/>
        <v>8976.3685355866037</v>
      </c>
    </row>
    <row r="759" spans="2:23">
      <c r="B759" s="33"/>
      <c r="C759" s="78" t="s">
        <v>1169</v>
      </c>
      <c r="D759" s="79">
        <v>23</v>
      </c>
      <c r="E759" s="80">
        <v>10541.762702959191</v>
      </c>
      <c r="F759" s="11">
        <v>915.94910347756945</v>
      </c>
      <c r="G759" s="11">
        <v>974.41393986975481</v>
      </c>
      <c r="H759" s="12"/>
      <c r="I759" s="80">
        <v>10528.954517277034</v>
      </c>
      <c r="J759" s="31">
        <v>196.30894027776014</v>
      </c>
      <c r="K759" s="81">
        <v>10332.645576999274</v>
      </c>
      <c r="L759" s="61"/>
      <c r="M759" s="37">
        <f t="shared" si="99"/>
        <v>116.37434425038489</v>
      </c>
      <c r="N759" s="37">
        <f t="shared" si="100"/>
        <v>395.56671901394105</v>
      </c>
      <c r="O759" s="30">
        <f t="shared" si="105"/>
        <v>9820.7045137349469</v>
      </c>
      <c r="P759" s="28"/>
      <c r="Q759" s="37">
        <f t="shared" si="101"/>
        <v>4.3525345733593728</v>
      </c>
      <c r="R759" s="37">
        <f t="shared" si="102"/>
        <v>408.53740210237868</v>
      </c>
      <c r="S759" s="37">
        <f t="shared" si="106"/>
        <v>9407.8145770592091</v>
      </c>
      <c r="T759" s="37"/>
      <c r="U759" s="37">
        <f t="shared" si="103"/>
        <v>-9.034304674344078</v>
      </c>
      <c r="V759" s="37">
        <f t="shared" si="104"/>
        <v>431.44604147260549</v>
      </c>
      <c r="W759" s="30">
        <f t="shared" si="107"/>
        <v>8976.3685355866037</v>
      </c>
    </row>
    <row r="760" spans="2:23">
      <c r="B760" s="33"/>
      <c r="C760" s="78" t="s">
        <v>1170</v>
      </c>
      <c r="D760" s="79">
        <v>25</v>
      </c>
      <c r="E760" s="80">
        <v>10541.762702959191</v>
      </c>
      <c r="F760" s="11">
        <v>915.94910347756945</v>
      </c>
      <c r="G760" s="11">
        <v>974.41393986975481</v>
      </c>
      <c r="H760" s="12"/>
      <c r="I760" s="80">
        <v>10528.954517277034</v>
      </c>
      <c r="J760" s="31">
        <v>196.30894027776014</v>
      </c>
      <c r="K760" s="81">
        <v>10332.645576999274</v>
      </c>
      <c r="L760" s="61"/>
      <c r="M760" s="37">
        <f t="shared" si="99"/>
        <v>116.37434425038489</v>
      </c>
      <c r="N760" s="37">
        <f t="shared" si="100"/>
        <v>395.56671901394105</v>
      </c>
      <c r="O760" s="30">
        <f t="shared" si="105"/>
        <v>9820.7045137349469</v>
      </c>
      <c r="P760" s="28"/>
      <c r="Q760" s="37">
        <f t="shared" si="101"/>
        <v>4.3525345733593728</v>
      </c>
      <c r="R760" s="37">
        <f t="shared" si="102"/>
        <v>408.53740210237868</v>
      </c>
      <c r="S760" s="37">
        <f t="shared" si="106"/>
        <v>9407.8145770592091</v>
      </c>
      <c r="T760" s="37"/>
      <c r="U760" s="37">
        <f t="shared" si="103"/>
        <v>-9.034304674344078</v>
      </c>
      <c r="V760" s="37">
        <f t="shared" si="104"/>
        <v>431.44604147260549</v>
      </c>
      <c r="W760" s="30">
        <f t="shared" si="107"/>
        <v>8976.3685355866037</v>
      </c>
    </row>
    <row r="761" spans="2:23">
      <c r="B761" s="33"/>
      <c r="C761" s="78" t="s">
        <v>1171</v>
      </c>
      <c r="D761" s="79">
        <v>27</v>
      </c>
      <c r="E761" s="80">
        <v>10541.762702959191</v>
      </c>
      <c r="F761" s="11">
        <v>915.94910347756945</v>
      </c>
      <c r="G761" s="11">
        <v>974.41393986975481</v>
      </c>
      <c r="H761" s="12"/>
      <c r="I761" s="80">
        <v>10528.954517277034</v>
      </c>
      <c r="J761" s="31">
        <v>196.30894027776014</v>
      </c>
      <c r="K761" s="81">
        <v>10332.645576999274</v>
      </c>
      <c r="L761" s="61"/>
      <c r="M761" s="37">
        <f t="shared" si="99"/>
        <v>116.37434425038489</v>
      </c>
      <c r="N761" s="37">
        <f t="shared" si="100"/>
        <v>395.56671901394105</v>
      </c>
      <c r="O761" s="30">
        <f t="shared" si="105"/>
        <v>9820.7045137349469</v>
      </c>
      <c r="P761" s="28"/>
      <c r="Q761" s="37">
        <f t="shared" si="101"/>
        <v>4.3525345733593728</v>
      </c>
      <c r="R761" s="37">
        <f t="shared" si="102"/>
        <v>408.53740210237868</v>
      </c>
      <c r="S761" s="37">
        <f t="shared" si="106"/>
        <v>9407.8145770592091</v>
      </c>
      <c r="T761" s="37"/>
      <c r="U761" s="37">
        <f t="shared" si="103"/>
        <v>-9.034304674344078</v>
      </c>
      <c r="V761" s="37">
        <f t="shared" si="104"/>
        <v>431.44604147260549</v>
      </c>
      <c r="W761" s="30">
        <f t="shared" si="107"/>
        <v>8976.3685355866037</v>
      </c>
    </row>
    <row r="762" spans="2:23">
      <c r="B762" s="33"/>
      <c r="C762" s="78" t="s">
        <v>1172</v>
      </c>
      <c r="D762" s="79">
        <v>30</v>
      </c>
      <c r="E762" s="80">
        <v>10541.762702959191</v>
      </c>
      <c r="F762" s="11">
        <v>915.94910347756945</v>
      </c>
      <c r="G762" s="11">
        <v>974.41393986975481</v>
      </c>
      <c r="H762" s="12"/>
      <c r="I762" s="80">
        <v>10528.954517277034</v>
      </c>
      <c r="J762" s="31">
        <v>196.30894027776014</v>
      </c>
      <c r="K762" s="81">
        <v>10332.645576999274</v>
      </c>
      <c r="L762" s="61"/>
      <c r="M762" s="37">
        <f t="shared" si="99"/>
        <v>116.37434425038489</v>
      </c>
      <c r="N762" s="37">
        <f t="shared" si="100"/>
        <v>395.56671901394105</v>
      </c>
      <c r="O762" s="30">
        <f t="shared" si="105"/>
        <v>9820.7045137349469</v>
      </c>
      <c r="P762" s="28"/>
      <c r="Q762" s="37">
        <f t="shared" si="101"/>
        <v>4.3525345733593728</v>
      </c>
      <c r="R762" s="37">
        <f t="shared" si="102"/>
        <v>408.53740210237868</v>
      </c>
      <c r="S762" s="37">
        <f t="shared" si="106"/>
        <v>9407.8145770592091</v>
      </c>
      <c r="T762" s="37"/>
      <c r="U762" s="37">
        <f t="shared" si="103"/>
        <v>-9.034304674344078</v>
      </c>
      <c r="V762" s="37">
        <f t="shared" si="104"/>
        <v>431.44604147260549</v>
      </c>
      <c r="W762" s="30">
        <f t="shared" si="107"/>
        <v>8976.3685355866037</v>
      </c>
    </row>
    <row r="763" spans="2:23">
      <c r="B763" s="33"/>
      <c r="C763" s="78" t="s">
        <v>1173</v>
      </c>
      <c r="D763" s="79">
        <v>32</v>
      </c>
      <c r="E763" s="80">
        <v>10541.762702959191</v>
      </c>
      <c r="F763" s="11">
        <v>915.94910347756945</v>
      </c>
      <c r="G763" s="11">
        <v>974.41393986975481</v>
      </c>
      <c r="H763" s="12"/>
      <c r="I763" s="80">
        <v>10528.954517277034</v>
      </c>
      <c r="J763" s="31">
        <v>196.30894027776014</v>
      </c>
      <c r="K763" s="81">
        <v>10332.645576999274</v>
      </c>
      <c r="L763" s="61"/>
      <c r="M763" s="37">
        <f t="shared" si="99"/>
        <v>116.37434425038489</v>
      </c>
      <c r="N763" s="37">
        <f t="shared" si="100"/>
        <v>395.56671901394105</v>
      </c>
      <c r="O763" s="30">
        <f t="shared" si="105"/>
        <v>9820.7045137349469</v>
      </c>
      <c r="P763" s="28"/>
      <c r="Q763" s="37">
        <f t="shared" si="101"/>
        <v>4.3525345733593728</v>
      </c>
      <c r="R763" s="37">
        <f t="shared" si="102"/>
        <v>408.53740210237868</v>
      </c>
      <c r="S763" s="37">
        <f t="shared" si="106"/>
        <v>9407.8145770592091</v>
      </c>
      <c r="T763" s="37"/>
      <c r="U763" s="37">
        <f t="shared" si="103"/>
        <v>-9.034304674344078</v>
      </c>
      <c r="V763" s="37">
        <f t="shared" si="104"/>
        <v>431.44604147260549</v>
      </c>
      <c r="W763" s="30">
        <f t="shared" si="107"/>
        <v>8976.3685355866037</v>
      </c>
    </row>
    <row r="764" spans="2:23">
      <c r="B764" s="33"/>
      <c r="C764" s="78" t="s">
        <v>1174</v>
      </c>
      <c r="D764" s="79">
        <v>34</v>
      </c>
      <c r="E764" s="80">
        <v>10541.762702959191</v>
      </c>
      <c r="F764" s="11">
        <v>915.94910347756945</v>
      </c>
      <c r="G764" s="11">
        <v>974.41393986975481</v>
      </c>
      <c r="H764" s="12"/>
      <c r="I764" s="80">
        <v>10528.954517277034</v>
      </c>
      <c r="J764" s="31">
        <v>196.30894027776014</v>
      </c>
      <c r="K764" s="81">
        <v>10332.645576999274</v>
      </c>
      <c r="L764" s="61"/>
      <c r="M764" s="37">
        <f t="shared" si="99"/>
        <v>116.37434425038489</v>
      </c>
      <c r="N764" s="37">
        <f t="shared" si="100"/>
        <v>395.56671901394105</v>
      </c>
      <c r="O764" s="30">
        <f t="shared" si="105"/>
        <v>9820.7045137349469</v>
      </c>
      <c r="P764" s="28"/>
      <c r="Q764" s="37">
        <f t="shared" si="101"/>
        <v>4.3525345733593728</v>
      </c>
      <c r="R764" s="37">
        <f t="shared" si="102"/>
        <v>408.53740210237868</v>
      </c>
      <c r="S764" s="37">
        <f t="shared" si="106"/>
        <v>9407.8145770592091</v>
      </c>
      <c r="T764" s="37"/>
      <c r="U764" s="37">
        <f t="shared" si="103"/>
        <v>-9.034304674344078</v>
      </c>
      <c r="V764" s="37">
        <f t="shared" si="104"/>
        <v>431.44604147260549</v>
      </c>
      <c r="W764" s="30">
        <f t="shared" si="107"/>
        <v>8976.3685355866037</v>
      </c>
    </row>
    <row r="765" spans="2:23">
      <c r="B765" s="33"/>
      <c r="C765" s="78" t="s">
        <v>1175</v>
      </c>
      <c r="D765" s="105">
        <v>36</v>
      </c>
      <c r="E765" s="80">
        <v>0</v>
      </c>
      <c r="F765" s="11">
        <v>0</v>
      </c>
      <c r="G765" s="11">
        <v>0</v>
      </c>
      <c r="H765" s="12"/>
      <c r="I765" s="80">
        <v>0</v>
      </c>
      <c r="J765" s="31">
        <v>0</v>
      </c>
      <c r="K765" s="81">
        <v>0</v>
      </c>
      <c r="L765" s="61"/>
      <c r="M765" s="37">
        <f t="shared" si="99"/>
        <v>0</v>
      </c>
      <c r="N765" s="37">
        <f t="shared" si="100"/>
        <v>0</v>
      </c>
      <c r="O765" s="30">
        <f t="shared" si="105"/>
        <v>0</v>
      </c>
      <c r="P765" s="28"/>
      <c r="Q765" s="37">
        <f t="shared" si="101"/>
        <v>0</v>
      </c>
      <c r="R765" s="37">
        <f t="shared" si="102"/>
        <v>0</v>
      </c>
      <c r="S765" s="37">
        <f t="shared" si="106"/>
        <v>0</v>
      </c>
      <c r="T765" s="37"/>
      <c r="U765" s="37">
        <f t="shared" si="103"/>
        <v>0</v>
      </c>
      <c r="V765" s="37">
        <f t="shared" si="104"/>
        <v>0</v>
      </c>
      <c r="W765" s="30">
        <f t="shared" si="107"/>
        <v>0</v>
      </c>
    </row>
    <row r="766" spans="2:23">
      <c r="B766" s="33"/>
      <c r="C766" s="78" t="s">
        <v>1176</v>
      </c>
      <c r="D766" s="79">
        <v>38</v>
      </c>
      <c r="E766" s="80">
        <v>10541.762702959191</v>
      </c>
      <c r="F766" s="11">
        <v>915.94910347756945</v>
      </c>
      <c r="G766" s="11">
        <v>974.41393986975481</v>
      </c>
      <c r="H766" s="12"/>
      <c r="I766" s="80">
        <v>10528.954517277034</v>
      </c>
      <c r="J766" s="31">
        <v>196.30894027776014</v>
      </c>
      <c r="K766" s="81">
        <v>10332.645576999274</v>
      </c>
      <c r="L766" s="61"/>
      <c r="M766" s="37">
        <f t="shared" si="99"/>
        <v>116.37434425038489</v>
      </c>
      <c r="N766" s="37">
        <f t="shared" si="100"/>
        <v>395.56671901394105</v>
      </c>
      <c r="O766" s="30">
        <f t="shared" si="105"/>
        <v>9820.7045137349469</v>
      </c>
      <c r="P766" s="28"/>
      <c r="Q766" s="37">
        <f t="shared" si="101"/>
        <v>4.3525345733593728</v>
      </c>
      <c r="R766" s="37">
        <f t="shared" si="102"/>
        <v>408.53740210237868</v>
      </c>
      <c r="S766" s="37">
        <f t="shared" si="106"/>
        <v>9407.8145770592091</v>
      </c>
      <c r="T766" s="37"/>
      <c r="U766" s="37">
        <f t="shared" si="103"/>
        <v>-9.034304674344078</v>
      </c>
      <c r="V766" s="37">
        <f t="shared" si="104"/>
        <v>431.44604147260549</v>
      </c>
      <c r="W766" s="30">
        <f t="shared" si="107"/>
        <v>8976.3685355866037</v>
      </c>
    </row>
    <row r="767" spans="2:23">
      <c r="B767" s="33"/>
      <c r="C767" s="78" t="s">
        <v>1177</v>
      </c>
      <c r="D767" s="79">
        <v>43</v>
      </c>
      <c r="E767" s="80">
        <v>10541.762702959191</v>
      </c>
      <c r="F767" s="11">
        <v>915.94910347756945</v>
      </c>
      <c r="G767" s="11">
        <v>974.41393986975481</v>
      </c>
      <c r="H767" s="12"/>
      <c r="I767" s="80">
        <v>10528.954517277034</v>
      </c>
      <c r="J767" s="31">
        <v>196.30894027776014</v>
      </c>
      <c r="K767" s="81">
        <v>10332.645576999274</v>
      </c>
      <c r="L767" s="61"/>
      <c r="M767" s="37">
        <f t="shared" si="99"/>
        <v>116.37434425038489</v>
      </c>
      <c r="N767" s="37">
        <f t="shared" si="100"/>
        <v>395.56671901394105</v>
      </c>
      <c r="O767" s="30">
        <f t="shared" si="105"/>
        <v>9820.7045137349469</v>
      </c>
      <c r="P767" s="28"/>
      <c r="Q767" s="37">
        <f t="shared" si="101"/>
        <v>4.3525345733593728</v>
      </c>
      <c r="R767" s="37">
        <f t="shared" si="102"/>
        <v>408.53740210237868</v>
      </c>
      <c r="S767" s="37">
        <f t="shared" si="106"/>
        <v>9407.8145770592091</v>
      </c>
      <c r="T767" s="37"/>
      <c r="U767" s="37">
        <f t="shared" si="103"/>
        <v>-9.034304674344078</v>
      </c>
      <c r="V767" s="37">
        <f t="shared" si="104"/>
        <v>431.44604147260549</v>
      </c>
      <c r="W767" s="30">
        <f t="shared" si="107"/>
        <v>8976.3685355866037</v>
      </c>
    </row>
    <row r="768" spans="2:23">
      <c r="B768" s="33"/>
      <c r="C768" s="78" t="s">
        <v>1178</v>
      </c>
      <c r="D768" s="79">
        <v>48</v>
      </c>
      <c r="E768" s="80">
        <v>10541.762702959191</v>
      </c>
      <c r="F768" s="11">
        <v>915.94910347756945</v>
      </c>
      <c r="G768" s="11">
        <v>974.41393986975481</v>
      </c>
      <c r="H768" s="12"/>
      <c r="I768" s="80">
        <v>10528.954517277034</v>
      </c>
      <c r="J768" s="31">
        <v>196.30894027776014</v>
      </c>
      <c r="K768" s="81">
        <v>10332.645576999274</v>
      </c>
      <c r="L768" s="61"/>
      <c r="M768" s="37">
        <f t="shared" si="99"/>
        <v>116.37434425038489</v>
      </c>
      <c r="N768" s="37">
        <f t="shared" si="100"/>
        <v>395.56671901394105</v>
      </c>
      <c r="O768" s="30">
        <f t="shared" si="105"/>
        <v>9820.7045137349469</v>
      </c>
      <c r="P768" s="28"/>
      <c r="Q768" s="37">
        <f t="shared" si="101"/>
        <v>4.3525345733593728</v>
      </c>
      <c r="R768" s="37">
        <f t="shared" si="102"/>
        <v>408.53740210237868</v>
      </c>
      <c r="S768" s="37">
        <f t="shared" si="106"/>
        <v>9407.8145770592091</v>
      </c>
      <c r="T768" s="37"/>
      <c r="U768" s="37">
        <f t="shared" si="103"/>
        <v>-9.034304674344078</v>
      </c>
      <c r="V768" s="37">
        <f t="shared" si="104"/>
        <v>431.44604147260549</v>
      </c>
      <c r="W768" s="30">
        <f t="shared" si="107"/>
        <v>8976.3685355866037</v>
      </c>
    </row>
    <row r="769" spans="2:23">
      <c r="B769" s="33"/>
      <c r="C769" s="78" t="s">
        <v>1179</v>
      </c>
      <c r="D769" s="79">
        <v>51</v>
      </c>
      <c r="E769" s="80">
        <v>10541.762702959191</v>
      </c>
      <c r="F769" s="11">
        <v>915.94910347756945</v>
      </c>
      <c r="G769" s="11">
        <v>974.41393986975481</v>
      </c>
      <c r="H769" s="12"/>
      <c r="I769" s="80">
        <v>10528.954517277034</v>
      </c>
      <c r="J769" s="31">
        <v>196.30894027776014</v>
      </c>
      <c r="K769" s="81">
        <v>10332.645576999274</v>
      </c>
      <c r="L769" s="61"/>
      <c r="M769" s="37">
        <f t="shared" si="99"/>
        <v>116.37434425038489</v>
      </c>
      <c r="N769" s="37">
        <f t="shared" si="100"/>
        <v>395.56671901394105</v>
      </c>
      <c r="O769" s="30">
        <f t="shared" si="105"/>
        <v>9820.7045137349469</v>
      </c>
      <c r="P769" s="28"/>
      <c r="Q769" s="37">
        <f t="shared" si="101"/>
        <v>4.3525345733593728</v>
      </c>
      <c r="R769" s="37">
        <f t="shared" si="102"/>
        <v>408.53740210237868</v>
      </c>
      <c r="S769" s="37">
        <f t="shared" si="106"/>
        <v>9407.8145770592091</v>
      </c>
      <c r="T769" s="37"/>
      <c r="U769" s="37">
        <f t="shared" si="103"/>
        <v>-9.034304674344078</v>
      </c>
      <c r="V769" s="37">
        <f t="shared" si="104"/>
        <v>431.44604147260549</v>
      </c>
      <c r="W769" s="30">
        <f t="shared" si="107"/>
        <v>8976.3685355866037</v>
      </c>
    </row>
    <row r="770" spans="2:23">
      <c r="B770" s="33"/>
      <c r="C770" s="78" t="s">
        <v>1180</v>
      </c>
      <c r="D770" s="79">
        <v>53</v>
      </c>
      <c r="E770" s="80">
        <v>10541.762702959191</v>
      </c>
      <c r="F770" s="11">
        <v>915.94910347756945</v>
      </c>
      <c r="G770" s="11">
        <v>974.41393986975481</v>
      </c>
      <c r="H770" s="12"/>
      <c r="I770" s="80">
        <v>10528.954517277034</v>
      </c>
      <c r="J770" s="31">
        <v>196.30894027776014</v>
      </c>
      <c r="K770" s="81">
        <v>10332.645576999274</v>
      </c>
      <c r="L770" s="61"/>
      <c r="M770" s="37">
        <f t="shared" si="99"/>
        <v>116.37434425038489</v>
      </c>
      <c r="N770" s="37">
        <f t="shared" si="100"/>
        <v>395.56671901394105</v>
      </c>
      <c r="O770" s="30">
        <f t="shared" si="105"/>
        <v>9820.7045137349469</v>
      </c>
      <c r="P770" s="28"/>
      <c r="Q770" s="37">
        <f t="shared" si="101"/>
        <v>4.3525345733593728</v>
      </c>
      <c r="R770" s="37">
        <f t="shared" si="102"/>
        <v>408.53740210237868</v>
      </c>
      <c r="S770" s="37">
        <f t="shared" si="106"/>
        <v>9407.8145770592091</v>
      </c>
      <c r="T770" s="37"/>
      <c r="U770" s="37">
        <f t="shared" si="103"/>
        <v>-9.034304674344078</v>
      </c>
      <c r="V770" s="37">
        <f t="shared" si="104"/>
        <v>431.44604147260549</v>
      </c>
      <c r="W770" s="30">
        <f t="shared" si="107"/>
        <v>8976.3685355866037</v>
      </c>
    </row>
    <row r="771" spans="2:23">
      <c r="B771" s="33"/>
      <c r="C771" s="78" t="s">
        <v>1181</v>
      </c>
      <c r="D771" s="79">
        <v>82</v>
      </c>
      <c r="E771" s="80">
        <v>10541.762702959191</v>
      </c>
      <c r="F771" s="11">
        <v>915.94910347756945</v>
      </c>
      <c r="G771" s="11">
        <v>974.41393986975481</v>
      </c>
      <c r="H771" s="12"/>
      <c r="I771" s="80">
        <v>10528.954517277034</v>
      </c>
      <c r="J771" s="31">
        <v>196.30894027776014</v>
      </c>
      <c r="K771" s="81">
        <v>10332.645576999274</v>
      </c>
      <c r="L771" s="61"/>
      <c r="M771" s="37">
        <f t="shared" si="99"/>
        <v>116.37434425038489</v>
      </c>
      <c r="N771" s="37">
        <f t="shared" si="100"/>
        <v>395.56671901394105</v>
      </c>
      <c r="O771" s="30">
        <f t="shared" si="105"/>
        <v>9820.7045137349469</v>
      </c>
      <c r="P771" s="28"/>
      <c r="Q771" s="37">
        <f t="shared" si="101"/>
        <v>4.3525345733593728</v>
      </c>
      <c r="R771" s="37">
        <f t="shared" si="102"/>
        <v>408.53740210237868</v>
      </c>
      <c r="S771" s="37">
        <f t="shared" si="106"/>
        <v>9407.8145770592091</v>
      </c>
      <c r="T771" s="37"/>
      <c r="U771" s="37">
        <f t="shared" si="103"/>
        <v>-9.034304674344078</v>
      </c>
      <c r="V771" s="37">
        <f t="shared" si="104"/>
        <v>431.44604147260549</v>
      </c>
      <c r="W771" s="30">
        <f t="shared" si="107"/>
        <v>8976.3685355866037</v>
      </c>
    </row>
    <row r="772" spans="2:23">
      <c r="B772" s="33"/>
      <c r="C772" s="78" t="s">
        <v>1182</v>
      </c>
      <c r="D772" s="79">
        <v>85</v>
      </c>
      <c r="E772" s="80">
        <v>10541.762702959191</v>
      </c>
      <c r="F772" s="11">
        <v>915.94910347756945</v>
      </c>
      <c r="G772" s="11">
        <v>974.41393986975481</v>
      </c>
      <c r="H772" s="12"/>
      <c r="I772" s="80">
        <v>10528.954517277034</v>
      </c>
      <c r="J772" s="31">
        <v>196.30894027776014</v>
      </c>
      <c r="K772" s="81">
        <v>10332.645576999274</v>
      </c>
      <c r="L772" s="61"/>
      <c r="M772" s="37">
        <f t="shared" si="99"/>
        <v>116.37434425038489</v>
      </c>
      <c r="N772" s="37">
        <f t="shared" si="100"/>
        <v>395.56671901394105</v>
      </c>
      <c r="O772" s="30">
        <f t="shared" si="105"/>
        <v>9820.7045137349469</v>
      </c>
      <c r="P772" s="28"/>
      <c r="Q772" s="37">
        <f t="shared" si="101"/>
        <v>4.3525345733593728</v>
      </c>
      <c r="R772" s="37">
        <f t="shared" si="102"/>
        <v>408.53740210237868</v>
      </c>
      <c r="S772" s="37">
        <f t="shared" si="106"/>
        <v>9407.8145770592091</v>
      </c>
      <c r="T772" s="37"/>
      <c r="U772" s="37">
        <f t="shared" si="103"/>
        <v>-9.034304674344078</v>
      </c>
      <c r="V772" s="37">
        <f t="shared" si="104"/>
        <v>431.44604147260549</v>
      </c>
      <c r="W772" s="30">
        <f t="shared" si="107"/>
        <v>8976.3685355866037</v>
      </c>
    </row>
    <row r="773" spans="2:23">
      <c r="B773" s="33"/>
      <c r="C773" s="78" t="s">
        <v>1183</v>
      </c>
      <c r="D773" s="79">
        <v>88</v>
      </c>
      <c r="E773" s="80">
        <v>10541.762702959191</v>
      </c>
      <c r="F773" s="11">
        <v>915.94910347756945</v>
      </c>
      <c r="G773" s="11">
        <v>974.41393986975481</v>
      </c>
      <c r="H773" s="12"/>
      <c r="I773" s="80">
        <v>10528.954517277034</v>
      </c>
      <c r="J773" s="31">
        <v>196.30894027776014</v>
      </c>
      <c r="K773" s="81">
        <v>10332.645576999274</v>
      </c>
      <c r="L773" s="61"/>
      <c r="M773" s="37">
        <f t="shared" si="99"/>
        <v>116.37434425038489</v>
      </c>
      <c r="N773" s="37">
        <f t="shared" si="100"/>
        <v>395.56671901394105</v>
      </c>
      <c r="O773" s="30">
        <f t="shared" si="105"/>
        <v>9820.7045137349469</v>
      </c>
      <c r="P773" s="28"/>
      <c r="Q773" s="37">
        <f t="shared" si="101"/>
        <v>4.3525345733593728</v>
      </c>
      <c r="R773" s="37">
        <f t="shared" si="102"/>
        <v>408.53740210237868</v>
      </c>
      <c r="S773" s="37">
        <f t="shared" si="106"/>
        <v>9407.8145770592091</v>
      </c>
      <c r="T773" s="37"/>
      <c r="U773" s="37">
        <f t="shared" si="103"/>
        <v>-9.034304674344078</v>
      </c>
      <c r="V773" s="37">
        <f t="shared" si="104"/>
        <v>431.44604147260549</v>
      </c>
      <c r="W773" s="30">
        <f t="shared" si="107"/>
        <v>8976.3685355866037</v>
      </c>
    </row>
    <row r="774" spans="2:23">
      <c r="B774" s="33"/>
      <c r="C774" s="78" t="s">
        <v>1184</v>
      </c>
      <c r="D774" s="79">
        <v>93</v>
      </c>
      <c r="E774" s="80">
        <v>0</v>
      </c>
      <c r="F774" s="11">
        <v>0</v>
      </c>
      <c r="G774" s="11">
        <v>0</v>
      </c>
      <c r="H774" s="12"/>
      <c r="I774" s="80">
        <v>0</v>
      </c>
      <c r="J774" s="31">
        <v>0</v>
      </c>
      <c r="K774" s="81">
        <v>0</v>
      </c>
      <c r="L774" s="61"/>
      <c r="M774" s="37">
        <f t="shared" si="99"/>
        <v>0</v>
      </c>
      <c r="N774" s="37">
        <f t="shared" si="100"/>
        <v>0</v>
      </c>
      <c r="O774" s="30">
        <f t="shared" si="105"/>
        <v>0</v>
      </c>
      <c r="P774" s="28"/>
      <c r="Q774" s="37">
        <f t="shared" si="101"/>
        <v>0</v>
      </c>
      <c r="R774" s="37">
        <f t="shared" si="102"/>
        <v>0</v>
      </c>
      <c r="S774" s="37">
        <f t="shared" si="106"/>
        <v>0</v>
      </c>
      <c r="T774" s="37"/>
      <c r="U774" s="37">
        <f t="shared" si="103"/>
        <v>0</v>
      </c>
      <c r="V774" s="37">
        <f t="shared" si="104"/>
        <v>0</v>
      </c>
      <c r="W774" s="30">
        <f t="shared" si="107"/>
        <v>0</v>
      </c>
    </row>
    <row r="775" spans="2:23">
      <c r="B775" s="33"/>
      <c r="C775" s="78" t="s">
        <v>1185</v>
      </c>
      <c r="D775" s="79">
        <v>94</v>
      </c>
      <c r="E775" s="80">
        <v>10541.762702959191</v>
      </c>
      <c r="F775" s="11">
        <v>915.94910347756945</v>
      </c>
      <c r="G775" s="11">
        <v>974.41393986975481</v>
      </c>
      <c r="H775" s="12"/>
      <c r="I775" s="80">
        <v>10528.954517277034</v>
      </c>
      <c r="J775" s="31">
        <v>196.30894027776014</v>
      </c>
      <c r="K775" s="81">
        <v>10332.645576999274</v>
      </c>
      <c r="L775" s="61"/>
      <c r="M775" s="37">
        <f t="shared" si="99"/>
        <v>116.37434425038489</v>
      </c>
      <c r="N775" s="37">
        <f t="shared" si="100"/>
        <v>395.56671901394105</v>
      </c>
      <c r="O775" s="30">
        <f t="shared" si="105"/>
        <v>9820.7045137349469</v>
      </c>
      <c r="P775" s="28"/>
      <c r="Q775" s="37">
        <f t="shared" si="101"/>
        <v>4.3525345733593728</v>
      </c>
      <c r="R775" s="37">
        <f t="shared" si="102"/>
        <v>408.53740210237868</v>
      </c>
      <c r="S775" s="37">
        <f t="shared" si="106"/>
        <v>9407.8145770592091</v>
      </c>
      <c r="T775" s="37"/>
      <c r="U775" s="37">
        <f t="shared" si="103"/>
        <v>-9.034304674344078</v>
      </c>
      <c r="V775" s="37">
        <f t="shared" si="104"/>
        <v>431.44604147260549</v>
      </c>
      <c r="W775" s="30">
        <f t="shared" si="107"/>
        <v>8976.3685355866037</v>
      </c>
    </row>
    <row r="776" spans="2:23">
      <c r="B776" s="33"/>
      <c r="C776" s="78" t="s">
        <v>1186</v>
      </c>
      <c r="D776" s="79">
        <v>97</v>
      </c>
      <c r="E776" s="80">
        <v>10541.762702959191</v>
      </c>
      <c r="F776" s="11">
        <v>915.94910347756945</v>
      </c>
      <c r="G776" s="11">
        <v>974.41393986975481</v>
      </c>
      <c r="H776" s="12"/>
      <c r="I776" s="80">
        <v>10528.954517277034</v>
      </c>
      <c r="J776" s="31">
        <v>196.30894027776014</v>
      </c>
      <c r="K776" s="81">
        <v>10332.645576999274</v>
      </c>
      <c r="L776" s="61"/>
      <c r="M776" s="37">
        <f t="shared" ref="M776:M793" si="108">(K776-L776)/(K$1018-L$1018)*M$1018</f>
        <v>116.37434425038489</v>
      </c>
      <c r="N776" s="37">
        <f t="shared" ref="N776:N793" si="109">M776/M$1018*N$1018</f>
        <v>395.56671901394105</v>
      </c>
      <c r="O776" s="30">
        <f t="shared" si="105"/>
        <v>9820.7045137349469</v>
      </c>
      <c r="P776" s="28"/>
      <c r="Q776" s="37">
        <f t="shared" ref="Q776:Q793" si="110">(O776-P776)/(O$1018-P$1018)*Q$1018</f>
        <v>4.3525345733593728</v>
      </c>
      <c r="R776" s="37">
        <f t="shared" ref="R776:R793" si="111">Q776/Q$1018*R$1018</f>
        <v>408.53740210237868</v>
      </c>
      <c r="S776" s="37">
        <f t="shared" si="106"/>
        <v>9407.8145770592091</v>
      </c>
      <c r="T776" s="37"/>
      <c r="U776" s="37">
        <f t="shared" ref="U776:U793" si="112">(S776-T776)/(S$1018-T$1018)*U$1018</f>
        <v>-9.034304674344078</v>
      </c>
      <c r="V776" s="37">
        <f t="shared" ref="V776:V793" si="113">R776/R$1018*V$1018</f>
        <v>431.44604147260549</v>
      </c>
      <c r="W776" s="30">
        <f t="shared" si="107"/>
        <v>8976.3685355866037</v>
      </c>
    </row>
    <row r="777" spans="2:23">
      <c r="B777" s="33"/>
      <c r="C777" s="78" t="s">
        <v>1187</v>
      </c>
      <c r="D777" s="79">
        <v>98</v>
      </c>
      <c r="E777" s="80">
        <v>10541.762702959191</v>
      </c>
      <c r="F777" s="11">
        <v>915.94910347756945</v>
      </c>
      <c r="G777" s="11">
        <v>974.41393986975481</v>
      </c>
      <c r="H777" s="12"/>
      <c r="I777" s="80">
        <v>10528.954517277034</v>
      </c>
      <c r="J777" s="31">
        <v>196.30894027776014</v>
      </c>
      <c r="K777" s="81">
        <v>10332.645576999274</v>
      </c>
      <c r="L777" s="61"/>
      <c r="M777" s="37">
        <f t="shared" si="108"/>
        <v>116.37434425038489</v>
      </c>
      <c r="N777" s="37">
        <f t="shared" si="109"/>
        <v>395.56671901394105</v>
      </c>
      <c r="O777" s="30">
        <f t="shared" ref="O777:O1016" si="114">K777-L777-M777-N777</f>
        <v>9820.7045137349469</v>
      </c>
      <c r="P777" s="28"/>
      <c r="Q777" s="37">
        <f t="shared" si="110"/>
        <v>4.3525345733593728</v>
      </c>
      <c r="R777" s="37">
        <f t="shared" si="111"/>
        <v>408.53740210237868</v>
      </c>
      <c r="S777" s="37">
        <f t="shared" ref="S777:S840" si="115">O777-P777-Q777-R777</f>
        <v>9407.8145770592091</v>
      </c>
      <c r="T777" s="37"/>
      <c r="U777" s="37">
        <f t="shared" si="112"/>
        <v>-9.034304674344078</v>
      </c>
      <c r="V777" s="37">
        <f t="shared" si="113"/>
        <v>431.44604147260549</v>
      </c>
      <c r="W777" s="30">
        <f t="shared" ref="W777:W840" si="116">O777-P777-Q777-R777-V777</f>
        <v>8976.3685355866037</v>
      </c>
    </row>
    <row r="778" spans="2:23">
      <c r="B778" s="33"/>
      <c r="C778" s="78" t="s">
        <v>1188</v>
      </c>
      <c r="D778" s="79">
        <v>102</v>
      </c>
      <c r="E778" s="80">
        <v>10541.762702959191</v>
      </c>
      <c r="F778" s="11">
        <v>915.94910347756945</v>
      </c>
      <c r="G778" s="11">
        <v>974.41393986975481</v>
      </c>
      <c r="H778" s="12"/>
      <c r="I778" s="80">
        <v>10528.954517277034</v>
      </c>
      <c r="J778" s="31">
        <v>196.30894027776014</v>
      </c>
      <c r="K778" s="81">
        <v>10332.645576999274</v>
      </c>
      <c r="L778" s="61"/>
      <c r="M778" s="37">
        <f t="shared" si="108"/>
        <v>116.37434425038489</v>
      </c>
      <c r="N778" s="37">
        <f t="shared" si="109"/>
        <v>395.56671901394105</v>
      </c>
      <c r="O778" s="30">
        <f t="shared" si="114"/>
        <v>9820.7045137349469</v>
      </c>
      <c r="P778" s="28"/>
      <c r="Q778" s="37">
        <f t="shared" si="110"/>
        <v>4.3525345733593728</v>
      </c>
      <c r="R778" s="37">
        <f t="shared" si="111"/>
        <v>408.53740210237868</v>
      </c>
      <c r="S778" s="37">
        <f t="shared" si="115"/>
        <v>9407.8145770592091</v>
      </c>
      <c r="T778" s="37"/>
      <c r="U778" s="37">
        <f t="shared" si="112"/>
        <v>-9.034304674344078</v>
      </c>
      <c r="V778" s="37">
        <f t="shared" si="113"/>
        <v>431.44604147260549</v>
      </c>
      <c r="W778" s="30">
        <f t="shared" si="116"/>
        <v>8976.3685355866037</v>
      </c>
    </row>
    <row r="779" spans="2:23">
      <c r="B779" s="33"/>
      <c r="C779" s="78" t="s">
        <v>1189</v>
      </c>
      <c r="D779" s="79">
        <v>105</v>
      </c>
      <c r="E779" s="80">
        <v>10541.762702959191</v>
      </c>
      <c r="F779" s="11">
        <v>915.94910347756945</v>
      </c>
      <c r="G779" s="11">
        <v>974.41393986975481</v>
      </c>
      <c r="H779" s="12"/>
      <c r="I779" s="80">
        <v>10528.954517277034</v>
      </c>
      <c r="J779" s="31">
        <v>196.30894027776014</v>
      </c>
      <c r="K779" s="81">
        <v>10332.645576999274</v>
      </c>
      <c r="L779" s="61"/>
      <c r="M779" s="37">
        <f t="shared" si="108"/>
        <v>116.37434425038489</v>
      </c>
      <c r="N779" s="37">
        <f t="shared" si="109"/>
        <v>395.56671901394105</v>
      </c>
      <c r="O779" s="30">
        <f t="shared" si="114"/>
        <v>9820.7045137349469</v>
      </c>
      <c r="P779" s="28"/>
      <c r="Q779" s="37">
        <f t="shared" si="110"/>
        <v>4.3525345733593728</v>
      </c>
      <c r="R779" s="37">
        <f t="shared" si="111"/>
        <v>408.53740210237868</v>
      </c>
      <c r="S779" s="37">
        <f t="shared" si="115"/>
        <v>9407.8145770592091</v>
      </c>
      <c r="T779" s="37"/>
      <c r="U779" s="37">
        <f t="shared" si="112"/>
        <v>-9.034304674344078</v>
      </c>
      <c r="V779" s="37">
        <f t="shared" si="113"/>
        <v>431.44604147260549</v>
      </c>
      <c r="W779" s="30">
        <f t="shared" si="116"/>
        <v>8976.3685355866037</v>
      </c>
    </row>
    <row r="780" spans="2:23">
      <c r="B780" s="33"/>
      <c r="C780" s="78" t="s">
        <v>1190</v>
      </c>
      <c r="D780" s="79">
        <v>107</v>
      </c>
      <c r="E780" s="80">
        <v>10541.762702959191</v>
      </c>
      <c r="F780" s="11">
        <v>915.94910347756945</v>
      </c>
      <c r="G780" s="11">
        <v>974.41393986975481</v>
      </c>
      <c r="H780" s="12"/>
      <c r="I780" s="80">
        <v>10528.954517277034</v>
      </c>
      <c r="J780" s="31">
        <v>196.30894027776014</v>
      </c>
      <c r="K780" s="81">
        <v>10332.645576999274</v>
      </c>
      <c r="L780" s="61"/>
      <c r="M780" s="37">
        <f t="shared" si="108"/>
        <v>116.37434425038489</v>
      </c>
      <c r="N780" s="37">
        <f t="shared" si="109"/>
        <v>395.56671901394105</v>
      </c>
      <c r="O780" s="30">
        <f t="shared" si="114"/>
        <v>9820.7045137349469</v>
      </c>
      <c r="P780" s="28"/>
      <c r="Q780" s="37">
        <f t="shared" si="110"/>
        <v>4.3525345733593728</v>
      </c>
      <c r="R780" s="37">
        <f t="shared" si="111"/>
        <v>408.53740210237868</v>
      </c>
      <c r="S780" s="37">
        <f t="shared" si="115"/>
        <v>9407.8145770592091</v>
      </c>
      <c r="T780" s="37"/>
      <c r="U780" s="37">
        <f t="shared" si="112"/>
        <v>-9.034304674344078</v>
      </c>
      <c r="V780" s="37">
        <f t="shared" si="113"/>
        <v>431.44604147260549</v>
      </c>
      <c r="W780" s="30">
        <f t="shared" si="116"/>
        <v>8976.3685355866037</v>
      </c>
    </row>
    <row r="781" spans="2:23">
      <c r="B781" s="33"/>
      <c r="C781" s="78" t="s">
        <v>1191</v>
      </c>
      <c r="D781" s="79">
        <v>109</v>
      </c>
      <c r="E781" s="80">
        <v>10541.762702959191</v>
      </c>
      <c r="F781" s="11">
        <v>915.94910347756945</v>
      </c>
      <c r="G781" s="11">
        <v>974.41393986975481</v>
      </c>
      <c r="H781" s="12"/>
      <c r="I781" s="80">
        <v>10528.954517277034</v>
      </c>
      <c r="J781" s="31">
        <v>196.30894027776014</v>
      </c>
      <c r="K781" s="81">
        <v>10332.645576999274</v>
      </c>
      <c r="L781" s="61"/>
      <c r="M781" s="37">
        <f t="shared" si="108"/>
        <v>116.37434425038489</v>
      </c>
      <c r="N781" s="37">
        <f t="shared" si="109"/>
        <v>395.56671901394105</v>
      </c>
      <c r="O781" s="30">
        <f t="shared" si="114"/>
        <v>9820.7045137349469</v>
      </c>
      <c r="P781" s="28"/>
      <c r="Q781" s="37">
        <f t="shared" si="110"/>
        <v>4.3525345733593728</v>
      </c>
      <c r="R781" s="37">
        <f t="shared" si="111"/>
        <v>408.53740210237868</v>
      </c>
      <c r="S781" s="37">
        <f t="shared" si="115"/>
        <v>9407.8145770592091</v>
      </c>
      <c r="T781" s="37"/>
      <c r="U781" s="37">
        <f t="shared" si="112"/>
        <v>-9.034304674344078</v>
      </c>
      <c r="V781" s="37">
        <f t="shared" si="113"/>
        <v>431.44604147260549</v>
      </c>
      <c r="W781" s="30">
        <f t="shared" si="116"/>
        <v>8976.3685355866037</v>
      </c>
    </row>
    <row r="782" spans="2:23">
      <c r="B782" s="33"/>
      <c r="C782" s="78" t="s">
        <v>1192</v>
      </c>
      <c r="D782" s="79">
        <v>117</v>
      </c>
      <c r="E782" s="80">
        <v>10541.762702959191</v>
      </c>
      <c r="F782" s="11">
        <v>915.94910347756945</v>
      </c>
      <c r="G782" s="11">
        <v>974.41393986975481</v>
      </c>
      <c r="H782" s="12"/>
      <c r="I782" s="80">
        <v>10528.954517277034</v>
      </c>
      <c r="J782" s="31">
        <v>196.30894027776014</v>
      </c>
      <c r="K782" s="81">
        <v>10332.645576999274</v>
      </c>
      <c r="L782" s="61"/>
      <c r="M782" s="37">
        <f t="shared" si="108"/>
        <v>116.37434425038489</v>
      </c>
      <c r="N782" s="37">
        <f t="shared" si="109"/>
        <v>395.56671901394105</v>
      </c>
      <c r="O782" s="30">
        <f t="shared" si="114"/>
        <v>9820.7045137349469</v>
      </c>
      <c r="P782" s="28"/>
      <c r="Q782" s="37">
        <f t="shared" si="110"/>
        <v>4.3525345733593728</v>
      </c>
      <c r="R782" s="37">
        <f t="shared" si="111"/>
        <v>408.53740210237868</v>
      </c>
      <c r="S782" s="37">
        <f t="shared" si="115"/>
        <v>9407.8145770592091</v>
      </c>
      <c r="T782" s="37"/>
      <c r="U782" s="37">
        <f t="shared" si="112"/>
        <v>-9.034304674344078</v>
      </c>
      <c r="V782" s="37">
        <f t="shared" si="113"/>
        <v>431.44604147260549</v>
      </c>
      <c r="W782" s="30">
        <f t="shared" si="116"/>
        <v>8976.3685355866037</v>
      </c>
    </row>
    <row r="783" spans="2:23">
      <c r="B783" s="33"/>
      <c r="C783" s="78" t="s">
        <v>1193</v>
      </c>
      <c r="D783" s="79">
        <v>121</v>
      </c>
      <c r="E783" s="80">
        <v>10541.762702959191</v>
      </c>
      <c r="F783" s="11">
        <v>915.94910347756945</v>
      </c>
      <c r="G783" s="11">
        <v>974.41393986975481</v>
      </c>
      <c r="H783" s="12"/>
      <c r="I783" s="80">
        <v>10528.954517277034</v>
      </c>
      <c r="J783" s="31">
        <v>196.30894027776014</v>
      </c>
      <c r="K783" s="81">
        <v>10332.645576999274</v>
      </c>
      <c r="L783" s="61"/>
      <c r="M783" s="37">
        <f t="shared" si="108"/>
        <v>116.37434425038489</v>
      </c>
      <c r="N783" s="37">
        <f t="shared" si="109"/>
        <v>395.56671901394105</v>
      </c>
      <c r="O783" s="30">
        <f t="shared" si="114"/>
        <v>9820.7045137349469</v>
      </c>
      <c r="P783" s="28"/>
      <c r="Q783" s="37">
        <f t="shared" si="110"/>
        <v>4.3525345733593728</v>
      </c>
      <c r="R783" s="37">
        <f t="shared" si="111"/>
        <v>408.53740210237868</v>
      </c>
      <c r="S783" s="37">
        <f t="shared" si="115"/>
        <v>9407.8145770592091</v>
      </c>
      <c r="T783" s="37"/>
      <c r="U783" s="37">
        <f t="shared" si="112"/>
        <v>-9.034304674344078</v>
      </c>
      <c r="V783" s="37">
        <f t="shared" si="113"/>
        <v>431.44604147260549</v>
      </c>
      <c r="W783" s="30">
        <f t="shared" si="116"/>
        <v>8976.3685355866037</v>
      </c>
    </row>
    <row r="784" spans="2:23">
      <c r="B784" s="33"/>
      <c r="C784" s="78" t="s">
        <v>1194</v>
      </c>
      <c r="D784" s="79">
        <v>125</v>
      </c>
      <c r="E784" s="80">
        <v>10541.762702959191</v>
      </c>
      <c r="F784" s="11">
        <v>915.94910347756945</v>
      </c>
      <c r="G784" s="11">
        <v>974.41393986975481</v>
      </c>
      <c r="H784" s="12"/>
      <c r="I784" s="80">
        <v>10528.954517277034</v>
      </c>
      <c r="J784" s="31">
        <v>196.30894027776014</v>
      </c>
      <c r="K784" s="81">
        <v>10332.645576999274</v>
      </c>
      <c r="L784" s="61"/>
      <c r="M784" s="37">
        <f t="shared" si="108"/>
        <v>116.37434425038489</v>
      </c>
      <c r="N784" s="37">
        <f t="shared" si="109"/>
        <v>395.56671901394105</v>
      </c>
      <c r="O784" s="30">
        <f t="shared" si="114"/>
        <v>9820.7045137349469</v>
      </c>
      <c r="P784" s="28"/>
      <c r="Q784" s="37">
        <f t="shared" si="110"/>
        <v>4.3525345733593728</v>
      </c>
      <c r="R784" s="37">
        <f t="shared" si="111"/>
        <v>408.53740210237868</v>
      </c>
      <c r="S784" s="37">
        <f t="shared" si="115"/>
        <v>9407.8145770592091</v>
      </c>
      <c r="T784" s="37"/>
      <c r="U784" s="37">
        <f t="shared" si="112"/>
        <v>-9.034304674344078</v>
      </c>
      <c r="V784" s="37">
        <f t="shared" si="113"/>
        <v>431.44604147260549</v>
      </c>
      <c r="W784" s="30">
        <f t="shared" si="116"/>
        <v>8976.3685355866037</v>
      </c>
    </row>
    <row r="785" spans="2:155">
      <c r="B785" s="33"/>
      <c r="C785" s="78" t="s">
        <v>1195</v>
      </c>
      <c r="D785" s="79">
        <v>126</v>
      </c>
      <c r="E785" s="80">
        <v>10541.762702959191</v>
      </c>
      <c r="F785" s="11">
        <v>915.94910347756945</v>
      </c>
      <c r="G785" s="11">
        <v>974.41393986975481</v>
      </c>
      <c r="H785" s="12"/>
      <c r="I785" s="80">
        <v>10528.954517277034</v>
      </c>
      <c r="J785" s="31">
        <v>196.30894027776014</v>
      </c>
      <c r="K785" s="81">
        <v>10332.645576999274</v>
      </c>
      <c r="L785" s="61"/>
      <c r="M785" s="37">
        <f t="shared" si="108"/>
        <v>116.37434425038489</v>
      </c>
      <c r="N785" s="37">
        <f t="shared" si="109"/>
        <v>395.56671901394105</v>
      </c>
      <c r="O785" s="30">
        <f t="shared" si="114"/>
        <v>9820.7045137349469</v>
      </c>
      <c r="P785" s="28"/>
      <c r="Q785" s="37">
        <f t="shared" si="110"/>
        <v>4.3525345733593728</v>
      </c>
      <c r="R785" s="37">
        <f t="shared" si="111"/>
        <v>408.53740210237868</v>
      </c>
      <c r="S785" s="37">
        <f t="shared" si="115"/>
        <v>9407.8145770592091</v>
      </c>
      <c r="T785" s="37"/>
      <c r="U785" s="37">
        <f t="shared" si="112"/>
        <v>-9.034304674344078</v>
      </c>
      <c r="V785" s="37">
        <f t="shared" si="113"/>
        <v>431.44604147260549</v>
      </c>
      <c r="W785" s="30">
        <f t="shared" si="116"/>
        <v>8976.3685355866037</v>
      </c>
    </row>
    <row r="786" spans="2:155">
      <c r="B786" s="33"/>
      <c r="C786" s="78" t="s">
        <v>1196</v>
      </c>
      <c r="D786" s="79">
        <v>162</v>
      </c>
      <c r="E786" s="80">
        <v>10541.762702959191</v>
      </c>
      <c r="F786" s="11">
        <v>915.94910347756945</v>
      </c>
      <c r="G786" s="11">
        <v>974.41393986975481</v>
      </c>
      <c r="H786" s="12"/>
      <c r="I786" s="80">
        <v>10528.954517277034</v>
      </c>
      <c r="J786" s="31">
        <v>196.30894027776014</v>
      </c>
      <c r="K786" s="81">
        <v>10332.645576999274</v>
      </c>
      <c r="L786" s="61"/>
      <c r="M786" s="37">
        <f t="shared" si="108"/>
        <v>116.37434425038489</v>
      </c>
      <c r="N786" s="37">
        <f t="shared" si="109"/>
        <v>395.56671901394105</v>
      </c>
      <c r="O786" s="30">
        <f t="shared" si="114"/>
        <v>9820.7045137349469</v>
      </c>
      <c r="P786" s="28"/>
      <c r="Q786" s="37">
        <f t="shared" si="110"/>
        <v>4.3525345733593728</v>
      </c>
      <c r="R786" s="37">
        <f t="shared" si="111"/>
        <v>408.53740210237868</v>
      </c>
      <c r="S786" s="37">
        <f t="shared" si="115"/>
        <v>9407.8145770592091</v>
      </c>
      <c r="T786" s="37"/>
      <c r="U786" s="37">
        <f t="shared" si="112"/>
        <v>-9.034304674344078</v>
      </c>
      <c r="V786" s="37">
        <f t="shared" si="113"/>
        <v>431.44604147260549</v>
      </c>
      <c r="W786" s="30">
        <f t="shared" si="116"/>
        <v>8976.3685355866037</v>
      </c>
    </row>
    <row r="787" spans="2:155">
      <c r="B787" s="33"/>
      <c r="C787" s="78" t="s">
        <v>1197</v>
      </c>
      <c r="D787" s="79">
        <v>168</v>
      </c>
      <c r="E787" s="80">
        <v>10541.762702959191</v>
      </c>
      <c r="F787" s="11">
        <v>915.94910347756945</v>
      </c>
      <c r="G787" s="11">
        <v>974.41393986975481</v>
      </c>
      <c r="H787" s="12"/>
      <c r="I787" s="80">
        <v>10528.954517277034</v>
      </c>
      <c r="J787" s="31">
        <v>196.30894027776014</v>
      </c>
      <c r="K787" s="81">
        <v>10332.645576999274</v>
      </c>
      <c r="L787" s="61"/>
      <c r="M787" s="37">
        <f t="shared" si="108"/>
        <v>116.37434425038489</v>
      </c>
      <c r="N787" s="37">
        <f t="shared" si="109"/>
        <v>395.56671901394105</v>
      </c>
      <c r="O787" s="30">
        <f t="shared" si="114"/>
        <v>9820.7045137349469</v>
      </c>
      <c r="P787" s="28"/>
      <c r="Q787" s="37">
        <f t="shared" si="110"/>
        <v>4.3525345733593728</v>
      </c>
      <c r="R787" s="37">
        <f t="shared" si="111"/>
        <v>408.53740210237868</v>
      </c>
      <c r="S787" s="37">
        <f t="shared" si="115"/>
        <v>9407.8145770592091</v>
      </c>
      <c r="T787" s="37"/>
      <c r="U787" s="37">
        <f t="shared" si="112"/>
        <v>-9.034304674344078</v>
      </c>
      <c r="V787" s="37">
        <f t="shared" si="113"/>
        <v>431.44604147260549</v>
      </c>
      <c r="W787" s="30">
        <f t="shared" si="116"/>
        <v>8976.3685355866037</v>
      </c>
    </row>
    <row r="788" spans="2:155">
      <c r="B788" s="33"/>
      <c r="C788" s="78" t="s">
        <v>1198</v>
      </c>
      <c r="D788" s="79">
        <v>170</v>
      </c>
      <c r="E788" s="80">
        <v>10541.762702959191</v>
      </c>
      <c r="F788" s="11">
        <v>915.94910347756945</v>
      </c>
      <c r="G788" s="11">
        <v>974.41393986975481</v>
      </c>
      <c r="H788" s="12"/>
      <c r="I788" s="80">
        <v>10528.954517277034</v>
      </c>
      <c r="J788" s="31">
        <v>196.30894027776014</v>
      </c>
      <c r="K788" s="81">
        <v>10332.645576999274</v>
      </c>
      <c r="L788" s="61"/>
      <c r="M788" s="37">
        <f t="shared" si="108"/>
        <v>116.37434425038489</v>
      </c>
      <c r="N788" s="37">
        <f t="shared" si="109"/>
        <v>395.56671901394105</v>
      </c>
      <c r="O788" s="30">
        <f t="shared" si="114"/>
        <v>9820.7045137349469</v>
      </c>
      <c r="P788" s="28"/>
      <c r="Q788" s="37">
        <f t="shared" si="110"/>
        <v>4.3525345733593728</v>
      </c>
      <c r="R788" s="37">
        <f t="shared" si="111"/>
        <v>408.53740210237868</v>
      </c>
      <c r="S788" s="37">
        <f t="shared" si="115"/>
        <v>9407.8145770592091</v>
      </c>
      <c r="T788" s="37"/>
      <c r="U788" s="37">
        <f t="shared" si="112"/>
        <v>-9.034304674344078</v>
      </c>
      <c r="V788" s="37">
        <f t="shared" si="113"/>
        <v>431.44604147260549</v>
      </c>
      <c r="W788" s="30">
        <f t="shared" si="116"/>
        <v>8976.3685355866037</v>
      </c>
    </row>
    <row r="789" spans="2:155">
      <c r="B789" s="33"/>
      <c r="C789" s="78" t="s">
        <v>1199</v>
      </c>
      <c r="D789" s="79">
        <v>172</v>
      </c>
      <c r="E789" s="80">
        <v>10541.762702959191</v>
      </c>
      <c r="F789" s="11">
        <v>915.94910347756945</v>
      </c>
      <c r="G789" s="11">
        <v>974.41393986975481</v>
      </c>
      <c r="H789" s="12"/>
      <c r="I789" s="80">
        <v>10528.954517277034</v>
      </c>
      <c r="J789" s="31">
        <v>196.30894027776014</v>
      </c>
      <c r="K789" s="81">
        <v>10332.645576999274</v>
      </c>
      <c r="L789" s="61"/>
      <c r="M789" s="37">
        <f t="shared" si="108"/>
        <v>116.37434425038489</v>
      </c>
      <c r="N789" s="37">
        <f t="shared" si="109"/>
        <v>395.56671901394105</v>
      </c>
      <c r="O789" s="30">
        <f t="shared" si="114"/>
        <v>9820.7045137349469</v>
      </c>
      <c r="P789" s="28"/>
      <c r="Q789" s="37">
        <f t="shared" si="110"/>
        <v>4.3525345733593728</v>
      </c>
      <c r="R789" s="37">
        <f t="shared" si="111"/>
        <v>408.53740210237868</v>
      </c>
      <c r="S789" s="37">
        <f t="shared" si="115"/>
        <v>9407.8145770592091</v>
      </c>
      <c r="T789" s="37"/>
      <c r="U789" s="37">
        <f t="shared" si="112"/>
        <v>-9.034304674344078</v>
      </c>
      <c r="V789" s="37">
        <f t="shared" si="113"/>
        <v>431.44604147260549</v>
      </c>
      <c r="W789" s="30">
        <f t="shared" si="116"/>
        <v>8976.3685355866037</v>
      </c>
    </row>
    <row r="790" spans="2:155">
      <c r="B790" s="33"/>
      <c r="C790" s="78" t="s">
        <v>1200</v>
      </c>
      <c r="D790" s="79">
        <v>174</v>
      </c>
      <c r="E790" s="80">
        <v>10541.762702959191</v>
      </c>
      <c r="F790" s="11">
        <v>915.94910347756945</v>
      </c>
      <c r="G790" s="11">
        <v>974.41393986975481</v>
      </c>
      <c r="H790" s="12"/>
      <c r="I790" s="80">
        <v>10528.954517277034</v>
      </c>
      <c r="J790" s="31">
        <v>196.30894027776014</v>
      </c>
      <c r="K790" s="81">
        <v>10332.645576999274</v>
      </c>
      <c r="L790" s="61"/>
      <c r="M790" s="37">
        <f t="shared" si="108"/>
        <v>116.37434425038489</v>
      </c>
      <c r="N790" s="37">
        <f t="shared" si="109"/>
        <v>395.56671901394105</v>
      </c>
      <c r="O790" s="30">
        <f t="shared" si="114"/>
        <v>9820.7045137349469</v>
      </c>
      <c r="P790" s="28"/>
      <c r="Q790" s="37">
        <f t="shared" si="110"/>
        <v>4.3525345733593728</v>
      </c>
      <c r="R790" s="37">
        <f t="shared" si="111"/>
        <v>408.53740210237868</v>
      </c>
      <c r="S790" s="37">
        <f t="shared" si="115"/>
        <v>9407.8145770592091</v>
      </c>
      <c r="T790" s="37"/>
      <c r="U790" s="37">
        <f t="shared" si="112"/>
        <v>-9.034304674344078</v>
      </c>
      <c r="V790" s="37">
        <f t="shared" si="113"/>
        <v>431.44604147260549</v>
      </c>
      <c r="W790" s="30">
        <f t="shared" si="116"/>
        <v>8976.3685355866037</v>
      </c>
    </row>
    <row r="791" spans="2:155">
      <c r="B791" s="33"/>
      <c r="C791" s="78" t="s">
        <v>1201</v>
      </c>
      <c r="D791" s="79">
        <v>180</v>
      </c>
      <c r="E791" s="80">
        <v>10541.762702959191</v>
      </c>
      <c r="F791" s="11">
        <v>915.94910347756945</v>
      </c>
      <c r="G791" s="11">
        <v>974.41393986975481</v>
      </c>
      <c r="H791" s="12"/>
      <c r="I791" s="80">
        <v>10528.954517277034</v>
      </c>
      <c r="J791" s="31">
        <v>196.30894027776014</v>
      </c>
      <c r="K791" s="81">
        <v>10332.645576999274</v>
      </c>
      <c r="L791" s="61"/>
      <c r="M791" s="37">
        <f t="shared" si="108"/>
        <v>116.37434425038489</v>
      </c>
      <c r="N791" s="37">
        <f t="shared" si="109"/>
        <v>395.56671901394105</v>
      </c>
      <c r="O791" s="30">
        <f t="shared" si="114"/>
        <v>9820.7045137349469</v>
      </c>
      <c r="P791" s="28"/>
      <c r="Q791" s="37">
        <f t="shared" si="110"/>
        <v>4.3525345733593728</v>
      </c>
      <c r="R791" s="37">
        <f t="shared" si="111"/>
        <v>408.53740210237868</v>
      </c>
      <c r="S791" s="37">
        <f t="shared" si="115"/>
        <v>9407.8145770592091</v>
      </c>
      <c r="T791" s="37"/>
      <c r="U791" s="37">
        <f t="shared" si="112"/>
        <v>-9.034304674344078</v>
      </c>
      <c r="V791" s="37">
        <f t="shared" si="113"/>
        <v>431.44604147260549</v>
      </c>
      <c r="W791" s="30">
        <f t="shared" si="116"/>
        <v>8976.3685355866037</v>
      </c>
    </row>
    <row r="792" spans="2:155">
      <c r="B792" s="33"/>
      <c r="C792" s="78" t="s">
        <v>1202</v>
      </c>
      <c r="D792" s="79">
        <v>182</v>
      </c>
      <c r="E792" s="80">
        <v>10541.762702959191</v>
      </c>
      <c r="F792" s="11">
        <v>915.94910347756945</v>
      </c>
      <c r="G792" s="11">
        <v>974.41393986975481</v>
      </c>
      <c r="H792" s="12"/>
      <c r="I792" s="80">
        <v>10528.954517277034</v>
      </c>
      <c r="J792" s="31">
        <v>196.30894027776014</v>
      </c>
      <c r="K792" s="81">
        <v>10332.645576999274</v>
      </c>
      <c r="L792" s="61"/>
      <c r="M792" s="37">
        <f t="shared" si="108"/>
        <v>116.37434425038489</v>
      </c>
      <c r="N792" s="37">
        <f t="shared" si="109"/>
        <v>395.56671901394105</v>
      </c>
      <c r="O792" s="30">
        <f t="shared" si="114"/>
        <v>9820.7045137349469</v>
      </c>
      <c r="P792" s="28"/>
      <c r="Q792" s="37">
        <f t="shared" si="110"/>
        <v>4.3525345733593728</v>
      </c>
      <c r="R792" s="37">
        <f t="shared" si="111"/>
        <v>408.53740210237868</v>
      </c>
      <c r="S792" s="37">
        <f t="shared" si="115"/>
        <v>9407.8145770592091</v>
      </c>
      <c r="T792" s="37"/>
      <c r="U792" s="37">
        <f t="shared" si="112"/>
        <v>-9.034304674344078</v>
      </c>
      <c r="V792" s="37">
        <f t="shared" si="113"/>
        <v>431.44604147260549</v>
      </c>
      <c r="W792" s="30">
        <f t="shared" si="116"/>
        <v>8976.3685355866037</v>
      </c>
    </row>
    <row r="793" spans="2:155">
      <c r="B793" s="33"/>
      <c r="C793" s="78" t="s">
        <v>1203</v>
      </c>
      <c r="D793" s="79">
        <v>185</v>
      </c>
      <c r="E793" s="80">
        <v>10541.762702959191</v>
      </c>
      <c r="F793" s="11">
        <v>915.94910347756945</v>
      </c>
      <c r="G793" s="11">
        <v>974.41393986975481</v>
      </c>
      <c r="H793" s="12"/>
      <c r="I793" s="80">
        <v>10528.954517277034</v>
      </c>
      <c r="J793" s="31">
        <v>196.30894027776014</v>
      </c>
      <c r="K793" s="81">
        <v>10332.645576999274</v>
      </c>
      <c r="L793" s="61"/>
      <c r="M793" s="37">
        <f t="shared" si="108"/>
        <v>116.37434425038489</v>
      </c>
      <c r="N793" s="37">
        <f t="shared" si="109"/>
        <v>395.56671901394105</v>
      </c>
      <c r="O793" s="30">
        <f t="shared" si="114"/>
        <v>9820.7045137349469</v>
      </c>
      <c r="P793" s="28"/>
      <c r="Q793" s="37">
        <f t="shared" si="110"/>
        <v>4.3525345733593728</v>
      </c>
      <c r="R793" s="37">
        <f t="shared" si="111"/>
        <v>408.53740210237868</v>
      </c>
      <c r="S793" s="37">
        <f t="shared" si="115"/>
        <v>9407.8145770592091</v>
      </c>
      <c r="T793" s="37"/>
      <c r="U793" s="37">
        <f t="shared" si="112"/>
        <v>-9.034304674344078</v>
      </c>
      <c r="V793" s="37">
        <f t="shared" si="113"/>
        <v>431.44604147260549</v>
      </c>
      <c r="W793" s="30">
        <f t="shared" si="116"/>
        <v>8976.3685355866037</v>
      </c>
    </row>
    <row r="794" spans="2:155" s="108" customFormat="1">
      <c r="B794" s="197" t="s">
        <v>1204</v>
      </c>
      <c r="C794" s="106"/>
      <c r="D794" s="106"/>
      <c r="E794" s="1"/>
      <c r="F794" s="1"/>
      <c r="G794" s="1"/>
      <c r="H794" s="107"/>
      <c r="I794" s="107"/>
      <c r="J794" s="107"/>
      <c r="K794" s="107"/>
      <c r="L794" s="107"/>
      <c r="M794" s="107"/>
      <c r="N794" s="107"/>
      <c r="O794" s="107"/>
      <c r="P794" s="107"/>
      <c r="Q794" s="107"/>
      <c r="R794" s="107"/>
      <c r="S794" s="37">
        <f t="shared" si="115"/>
        <v>0</v>
      </c>
      <c r="T794" s="37"/>
      <c r="U794" s="37"/>
      <c r="V794" s="107"/>
      <c r="W794" s="30">
        <f t="shared" si="116"/>
        <v>0</v>
      </c>
      <c r="X794" s="107"/>
      <c r="Y794" s="107"/>
      <c r="Z794" s="107"/>
      <c r="AA794" s="107"/>
      <c r="AB794" s="107"/>
      <c r="AC794" s="107"/>
      <c r="AD794" s="107"/>
      <c r="AE794" s="107"/>
      <c r="AF794" s="107"/>
      <c r="AG794" s="107"/>
      <c r="AH794" s="107"/>
      <c r="AI794" s="107"/>
      <c r="AJ794" s="107"/>
      <c r="AK794" s="107"/>
      <c r="AL794" s="107"/>
      <c r="AM794" s="107"/>
      <c r="AN794" s="107"/>
      <c r="AO794" s="107"/>
      <c r="AP794" s="107"/>
      <c r="AQ794" s="107"/>
      <c r="AR794" s="107"/>
      <c r="AS794" s="107"/>
      <c r="AT794" s="107"/>
      <c r="AU794" s="107"/>
      <c r="AV794" s="107"/>
      <c r="AW794" s="107"/>
      <c r="AX794" s="107"/>
      <c r="AY794" s="107"/>
      <c r="AZ794" s="107"/>
      <c r="BA794" s="107"/>
      <c r="BB794" s="107"/>
      <c r="BC794" s="107"/>
      <c r="BD794" s="107"/>
      <c r="BE794" s="107"/>
      <c r="BF794" s="107"/>
      <c r="BG794" s="107"/>
      <c r="BH794" s="107"/>
      <c r="BI794" s="107"/>
      <c r="BJ794" s="107"/>
      <c r="BK794" s="107"/>
      <c r="BL794" s="107"/>
      <c r="BM794" s="107"/>
      <c r="BN794" s="107"/>
      <c r="BO794" s="107"/>
      <c r="BP794" s="107"/>
      <c r="BQ794" s="107"/>
      <c r="BR794" s="107"/>
      <c r="BS794" s="107"/>
      <c r="BT794" s="107"/>
      <c r="BU794" s="107"/>
      <c r="BV794" s="107"/>
      <c r="BW794" s="107"/>
      <c r="BX794" s="107"/>
      <c r="BY794" s="107"/>
      <c r="BZ794" s="107"/>
      <c r="CA794" s="107"/>
      <c r="CB794" s="107"/>
      <c r="CC794" s="107"/>
      <c r="CD794" s="107"/>
      <c r="CE794" s="107"/>
      <c r="CF794" s="107"/>
      <c r="CG794" s="107"/>
      <c r="CH794" s="107"/>
      <c r="CI794" s="107"/>
      <c r="CJ794" s="107"/>
      <c r="CK794" s="107"/>
      <c r="CL794" s="107"/>
      <c r="CM794" s="107"/>
      <c r="CN794" s="107"/>
      <c r="CO794" s="107"/>
      <c r="CP794" s="107"/>
      <c r="CQ794" s="107"/>
      <c r="CR794" s="107"/>
      <c r="CS794" s="107"/>
      <c r="CT794" s="107"/>
      <c r="CU794" s="107"/>
      <c r="CV794" s="107"/>
      <c r="CW794" s="107"/>
      <c r="CX794" s="107"/>
      <c r="CY794" s="107"/>
      <c r="CZ794" s="107"/>
      <c r="DA794" s="107"/>
      <c r="DB794" s="107"/>
      <c r="DC794" s="107"/>
      <c r="DD794" s="107"/>
      <c r="DE794" s="107"/>
      <c r="DF794" s="107"/>
      <c r="DG794" s="107"/>
      <c r="DH794" s="107"/>
      <c r="DI794" s="107"/>
      <c r="DJ794" s="107"/>
      <c r="DK794" s="107"/>
      <c r="DL794" s="107"/>
      <c r="DM794" s="107"/>
      <c r="DN794" s="107"/>
      <c r="DO794" s="107"/>
      <c r="DP794" s="107"/>
    </row>
    <row r="795" spans="2:155" s="3" customFormat="1">
      <c r="B795" s="3" t="s">
        <v>1205</v>
      </c>
      <c r="C795" s="109" t="s">
        <v>1206</v>
      </c>
      <c r="D795" s="3">
        <v>46</v>
      </c>
      <c r="E795" s="110">
        <v>8295.9378260869562</v>
      </c>
      <c r="F795" s="110">
        <v>720.80620382997211</v>
      </c>
      <c r="G795" s="110">
        <f>F795/0.94</f>
        <v>766.81511045741718</v>
      </c>
      <c r="I795" s="110">
        <v>8285.8583056995067</v>
      </c>
      <c r="J795" s="111">
        <v>154.48713930851</v>
      </c>
      <c r="K795" s="110">
        <f>I795-J795</f>
        <v>8131.3711663909962</v>
      </c>
      <c r="M795" s="57">
        <f t="shared" ref="M795:M858" si="117">(K795-L795)/(K$1018-L$1018)*M$1018</f>
        <v>91.581868389223473</v>
      </c>
      <c r="N795" s="57">
        <f t="shared" ref="N795:N858" si="118">M795/M$1018*N$1018</f>
        <v>311.29489436218131</v>
      </c>
      <c r="O795" s="59">
        <f t="shared" ref="O795:O858" si="119">K795-L795-M795-N795</f>
        <v>7728.4944036395918</v>
      </c>
      <c r="P795" s="112"/>
      <c r="Q795" s="57">
        <f t="shared" ref="Q795:Q858" si="120">(O795-P795)/(O$1018-P$1018)*Q$1018</f>
        <v>3.425267407731277</v>
      </c>
      <c r="R795" s="57">
        <f t="shared" ref="R795:R858" si="121">Q795/Q$1018*R$1018</f>
        <v>321.50229358900623</v>
      </c>
      <c r="S795" s="37">
        <f t="shared" si="115"/>
        <v>7403.5668426428538</v>
      </c>
      <c r="T795" s="37"/>
      <c r="U795" s="37">
        <f t="shared" ref="U795:U858" si="122">(S795-T795)/(S$1018-T$1018)*U$1018</f>
        <v>-7.1096297642183233</v>
      </c>
      <c r="V795" s="57">
        <f t="shared" ref="V795:V858" si="123">R795/R$1018*V$1018</f>
        <v>339.53045958465145</v>
      </c>
      <c r="W795" s="30">
        <f t="shared" si="116"/>
        <v>7064.0363830582028</v>
      </c>
      <c r="X795" s="113"/>
      <c r="Y795" s="113"/>
      <c r="Z795" s="113"/>
    </row>
    <row r="796" spans="2:155" s="114" customFormat="1">
      <c r="C796" s="109" t="s">
        <v>1207</v>
      </c>
      <c r="D796" s="3">
        <v>47</v>
      </c>
      <c r="E796" s="110">
        <v>8295.9378260869562</v>
      </c>
      <c r="F796" s="110">
        <v>720.80620382997211</v>
      </c>
      <c r="G796" s="110">
        <f t="shared" ref="G796:G840" si="124">F796/0.94</f>
        <v>766.81511045741718</v>
      </c>
      <c r="I796" s="110">
        <v>8285.8583056995067</v>
      </c>
      <c r="J796" s="111">
        <v>154.48713930851</v>
      </c>
      <c r="K796" s="110">
        <f t="shared" ref="K796:K859" si="125">I796-J796</f>
        <v>8131.3711663909962</v>
      </c>
      <c r="L796" s="3"/>
      <c r="M796" s="57">
        <f t="shared" si="117"/>
        <v>91.581868389223473</v>
      </c>
      <c r="N796" s="57">
        <f t="shared" si="118"/>
        <v>311.29489436218131</v>
      </c>
      <c r="O796" s="59">
        <f t="shared" si="119"/>
        <v>7728.4944036395918</v>
      </c>
      <c r="P796" s="112"/>
      <c r="Q796" s="57">
        <f t="shared" si="120"/>
        <v>3.425267407731277</v>
      </c>
      <c r="R796" s="57">
        <f t="shared" si="121"/>
        <v>321.50229358900623</v>
      </c>
      <c r="S796" s="37">
        <f t="shared" si="115"/>
        <v>7403.5668426428538</v>
      </c>
      <c r="T796" s="37"/>
      <c r="U796" s="37">
        <f t="shared" si="122"/>
        <v>-7.1096297642183233</v>
      </c>
      <c r="V796" s="57">
        <f t="shared" si="123"/>
        <v>339.53045958465145</v>
      </c>
      <c r="W796" s="30">
        <f t="shared" si="116"/>
        <v>7064.0363830582028</v>
      </c>
      <c r="X796" s="113"/>
      <c r="Y796" s="113"/>
      <c r="Z796" s="113"/>
      <c r="AA796" s="3"/>
      <c r="AB796" s="3"/>
      <c r="AC796" s="3"/>
      <c r="AD796" s="3"/>
      <c r="AE796" s="3"/>
      <c r="AF796" s="3"/>
      <c r="AG796" s="3"/>
      <c r="AH796" s="3"/>
      <c r="AI796" s="3"/>
      <c r="AJ796" s="3"/>
      <c r="AK796" s="3"/>
      <c r="AL796" s="3"/>
      <c r="AM796" s="3"/>
      <c r="AN796" s="3"/>
      <c r="AO796" s="3"/>
      <c r="AP796" s="3"/>
      <c r="AQ796" s="3"/>
      <c r="AR796" s="3"/>
      <c r="AS796" s="3"/>
      <c r="AT796" s="3"/>
      <c r="AU796" s="3"/>
      <c r="AV796" s="3"/>
      <c r="AW796" s="3"/>
      <c r="AX796" s="3"/>
      <c r="AY796" s="3"/>
      <c r="AZ796" s="3"/>
      <c r="BA796" s="3"/>
      <c r="BB796" s="3"/>
      <c r="BC796" s="3"/>
      <c r="BD796" s="3"/>
      <c r="BE796" s="3"/>
      <c r="BF796" s="3"/>
      <c r="BG796" s="3"/>
      <c r="BH796" s="3"/>
      <c r="BI796" s="3"/>
      <c r="BJ796" s="3"/>
      <c r="BK796" s="3"/>
      <c r="BL796" s="3"/>
      <c r="BM796" s="3"/>
      <c r="BN796" s="3"/>
      <c r="BO796" s="3"/>
      <c r="BP796" s="3"/>
      <c r="BQ796" s="3"/>
      <c r="BR796" s="3"/>
      <c r="BS796" s="3"/>
      <c r="BT796" s="3"/>
      <c r="BU796" s="3"/>
      <c r="BV796" s="3"/>
      <c r="BW796" s="3"/>
      <c r="BX796" s="3"/>
      <c r="BY796" s="3"/>
      <c r="BZ796" s="3"/>
      <c r="CA796" s="3"/>
      <c r="CB796" s="3"/>
      <c r="CC796" s="3"/>
      <c r="CD796" s="3"/>
      <c r="CE796" s="3"/>
      <c r="CF796" s="3"/>
      <c r="CG796" s="3"/>
      <c r="CH796" s="3"/>
      <c r="CI796" s="3"/>
      <c r="CJ796" s="3"/>
      <c r="CK796" s="3"/>
      <c r="CL796" s="3"/>
      <c r="CM796" s="3"/>
      <c r="CN796" s="3"/>
      <c r="CO796" s="3"/>
      <c r="CP796" s="3"/>
      <c r="CQ796" s="3"/>
      <c r="CR796" s="3"/>
      <c r="CS796" s="3"/>
      <c r="CT796" s="3"/>
      <c r="CU796" s="3"/>
      <c r="CV796" s="3"/>
      <c r="CW796" s="3"/>
      <c r="CX796" s="3"/>
      <c r="CY796" s="3"/>
      <c r="CZ796" s="3"/>
      <c r="DA796" s="3"/>
      <c r="DB796" s="3"/>
      <c r="DC796" s="3"/>
      <c r="DD796" s="3"/>
      <c r="DE796" s="3"/>
      <c r="DF796" s="3"/>
      <c r="DG796" s="3"/>
      <c r="DH796" s="3"/>
      <c r="DI796" s="3"/>
      <c r="DJ796" s="3"/>
      <c r="DK796" s="3"/>
      <c r="DL796" s="3"/>
      <c r="DM796" s="3"/>
      <c r="DN796" s="3"/>
      <c r="DO796" s="3"/>
      <c r="DP796" s="3"/>
      <c r="DQ796" s="3"/>
      <c r="DR796" s="3"/>
      <c r="DS796" s="3"/>
      <c r="DT796" s="3"/>
      <c r="DU796" s="3"/>
      <c r="DV796" s="3"/>
      <c r="DW796" s="3"/>
      <c r="DX796" s="3"/>
      <c r="DY796" s="3"/>
      <c r="DZ796" s="3"/>
      <c r="EA796" s="3"/>
      <c r="EB796" s="3"/>
      <c r="EC796" s="3"/>
      <c r="ED796" s="3"/>
      <c r="EE796" s="3"/>
      <c r="EF796" s="3"/>
      <c r="EG796" s="3"/>
      <c r="EH796" s="3"/>
      <c r="EI796" s="3"/>
      <c r="EJ796" s="3"/>
      <c r="EK796" s="3"/>
      <c r="EL796" s="3"/>
      <c r="EM796" s="3"/>
      <c r="EN796" s="3"/>
      <c r="EO796" s="3"/>
      <c r="EP796" s="3"/>
      <c r="EQ796" s="3"/>
      <c r="ER796" s="3"/>
      <c r="ES796" s="3"/>
      <c r="ET796" s="3"/>
      <c r="EU796" s="3"/>
      <c r="EV796" s="3"/>
      <c r="EW796" s="3"/>
      <c r="EX796" s="3"/>
      <c r="EY796" s="3"/>
    </row>
    <row r="797" spans="2:155" s="114" customFormat="1">
      <c r="C797" s="109" t="s">
        <v>1208</v>
      </c>
      <c r="D797" s="3">
        <v>48</v>
      </c>
      <c r="E797" s="110">
        <v>8295.9378260869562</v>
      </c>
      <c r="F797" s="110">
        <v>720.80620382997211</v>
      </c>
      <c r="G797" s="110">
        <f t="shared" si="124"/>
        <v>766.81511045741718</v>
      </c>
      <c r="I797" s="110">
        <v>8285.8583056995067</v>
      </c>
      <c r="J797" s="111">
        <v>154.48713930851</v>
      </c>
      <c r="K797" s="110">
        <f t="shared" si="125"/>
        <v>8131.3711663909962</v>
      </c>
      <c r="L797" s="3"/>
      <c r="M797" s="57">
        <f t="shared" si="117"/>
        <v>91.581868389223473</v>
      </c>
      <c r="N797" s="57">
        <f t="shared" si="118"/>
        <v>311.29489436218131</v>
      </c>
      <c r="O797" s="59">
        <f t="shared" si="119"/>
        <v>7728.4944036395918</v>
      </c>
      <c r="P797" s="112"/>
      <c r="Q797" s="57">
        <f t="shared" si="120"/>
        <v>3.425267407731277</v>
      </c>
      <c r="R797" s="57">
        <f t="shared" si="121"/>
        <v>321.50229358900623</v>
      </c>
      <c r="S797" s="37">
        <f t="shared" si="115"/>
        <v>7403.5668426428538</v>
      </c>
      <c r="T797" s="37"/>
      <c r="U797" s="37">
        <f t="shared" si="122"/>
        <v>-7.1096297642183233</v>
      </c>
      <c r="V797" s="57">
        <f t="shared" si="123"/>
        <v>339.53045958465145</v>
      </c>
      <c r="W797" s="30">
        <f t="shared" si="116"/>
        <v>7064.0363830582028</v>
      </c>
      <c r="X797" s="113"/>
      <c r="Y797" s="113"/>
      <c r="Z797" s="113"/>
      <c r="AA797" s="3"/>
      <c r="AB797" s="3"/>
      <c r="AC797" s="3"/>
      <c r="AD797" s="3"/>
      <c r="AE797" s="3"/>
      <c r="AF797" s="3"/>
      <c r="AG797" s="3"/>
      <c r="AH797" s="3"/>
      <c r="AI797" s="3"/>
      <c r="AJ797" s="3"/>
      <c r="AK797" s="3"/>
      <c r="AL797" s="3"/>
      <c r="AM797" s="3"/>
      <c r="AN797" s="3"/>
      <c r="AO797" s="3"/>
      <c r="AP797" s="3"/>
      <c r="AQ797" s="3"/>
      <c r="AR797" s="3"/>
      <c r="AS797" s="3"/>
      <c r="AT797" s="3"/>
      <c r="AU797" s="3"/>
      <c r="AV797" s="3"/>
      <c r="AW797" s="3"/>
      <c r="AX797" s="3"/>
      <c r="AY797" s="3"/>
      <c r="AZ797" s="3"/>
      <c r="BA797" s="3"/>
      <c r="BB797" s="3"/>
      <c r="BC797" s="3"/>
      <c r="BD797" s="3"/>
      <c r="BE797" s="3"/>
      <c r="BF797" s="3"/>
      <c r="BG797" s="3"/>
      <c r="BH797" s="3"/>
      <c r="BI797" s="3"/>
      <c r="BJ797" s="3"/>
      <c r="BK797" s="3"/>
      <c r="BL797" s="3"/>
      <c r="BM797" s="3"/>
      <c r="BN797" s="3"/>
      <c r="BO797" s="3"/>
      <c r="BP797" s="3"/>
      <c r="BQ797" s="3"/>
      <c r="BR797" s="3"/>
      <c r="BS797" s="3"/>
      <c r="BT797" s="3"/>
      <c r="BU797" s="3"/>
      <c r="BV797" s="3"/>
      <c r="BW797" s="3"/>
      <c r="BX797" s="3"/>
      <c r="BY797" s="3"/>
      <c r="BZ797" s="3"/>
      <c r="CA797" s="3"/>
      <c r="CB797" s="3"/>
      <c r="CC797" s="3"/>
      <c r="CD797" s="3"/>
      <c r="CE797" s="3"/>
      <c r="CF797" s="3"/>
      <c r="CG797" s="3"/>
      <c r="CH797" s="3"/>
      <c r="CI797" s="3"/>
      <c r="CJ797" s="3"/>
      <c r="CK797" s="3"/>
      <c r="CL797" s="3"/>
      <c r="CM797" s="3"/>
      <c r="CN797" s="3"/>
      <c r="CO797" s="3"/>
      <c r="CP797" s="3"/>
      <c r="CQ797" s="3"/>
      <c r="CR797" s="3"/>
      <c r="CS797" s="3"/>
      <c r="CT797" s="3"/>
      <c r="CU797" s="3"/>
      <c r="CV797" s="3"/>
      <c r="CW797" s="3"/>
      <c r="CX797" s="3"/>
      <c r="CY797" s="3"/>
      <c r="CZ797" s="3"/>
      <c r="DA797" s="3"/>
      <c r="DB797" s="3"/>
      <c r="DC797" s="3"/>
      <c r="DD797" s="3"/>
      <c r="DE797" s="3"/>
      <c r="DF797" s="3"/>
      <c r="DG797" s="3"/>
      <c r="DH797" s="3"/>
      <c r="DI797" s="3"/>
      <c r="DJ797" s="3"/>
      <c r="DK797" s="3"/>
      <c r="DL797" s="3"/>
      <c r="DM797" s="3"/>
      <c r="DN797" s="3"/>
      <c r="DO797" s="3"/>
      <c r="DP797" s="3"/>
      <c r="DQ797" s="3"/>
      <c r="DR797" s="3"/>
      <c r="DS797" s="3"/>
      <c r="DT797" s="3"/>
      <c r="DU797" s="3"/>
      <c r="DV797" s="3"/>
      <c r="DW797" s="3"/>
      <c r="DX797" s="3"/>
      <c r="DY797" s="3"/>
      <c r="DZ797" s="3"/>
      <c r="EA797" s="3"/>
      <c r="EB797" s="3"/>
      <c r="EC797" s="3"/>
      <c r="ED797" s="3"/>
      <c r="EE797" s="3"/>
      <c r="EF797" s="3"/>
      <c r="EG797" s="3"/>
      <c r="EH797" s="3"/>
      <c r="EI797" s="3"/>
      <c r="EJ797" s="3"/>
      <c r="EK797" s="3"/>
      <c r="EL797" s="3"/>
      <c r="EM797" s="3"/>
      <c r="EN797" s="3"/>
      <c r="EO797" s="3"/>
      <c r="EP797" s="3"/>
      <c r="EQ797" s="3"/>
      <c r="ER797" s="3"/>
      <c r="ES797" s="3"/>
      <c r="ET797" s="3"/>
      <c r="EU797" s="3"/>
      <c r="EV797" s="3"/>
      <c r="EW797" s="3"/>
      <c r="EX797" s="3"/>
      <c r="EY797" s="3"/>
    </row>
    <row r="798" spans="2:155" s="114" customFormat="1">
      <c r="C798" s="109" t="s">
        <v>1209</v>
      </c>
      <c r="D798" s="3">
        <v>49</v>
      </c>
      <c r="E798" s="110">
        <v>8295.9378260869562</v>
      </c>
      <c r="F798" s="110">
        <v>720.80620382997211</v>
      </c>
      <c r="G798" s="110">
        <f t="shared" si="124"/>
        <v>766.81511045741718</v>
      </c>
      <c r="I798" s="110">
        <v>8285.8583056995067</v>
      </c>
      <c r="J798" s="111">
        <v>154.48713930851</v>
      </c>
      <c r="K798" s="110">
        <f t="shared" si="125"/>
        <v>8131.3711663909962</v>
      </c>
      <c r="L798" s="3"/>
      <c r="M798" s="57">
        <f t="shared" si="117"/>
        <v>91.581868389223473</v>
      </c>
      <c r="N798" s="57">
        <f t="shared" si="118"/>
        <v>311.29489436218131</v>
      </c>
      <c r="O798" s="59">
        <f t="shared" si="119"/>
        <v>7728.4944036395918</v>
      </c>
      <c r="P798" s="112"/>
      <c r="Q798" s="57">
        <f t="shared" si="120"/>
        <v>3.425267407731277</v>
      </c>
      <c r="R798" s="57">
        <f t="shared" si="121"/>
        <v>321.50229358900623</v>
      </c>
      <c r="S798" s="37">
        <f t="shared" si="115"/>
        <v>7403.5668426428538</v>
      </c>
      <c r="T798" s="37"/>
      <c r="U798" s="37">
        <f t="shared" si="122"/>
        <v>-7.1096297642183233</v>
      </c>
      <c r="V798" s="57">
        <f t="shared" si="123"/>
        <v>339.53045958465145</v>
      </c>
      <c r="W798" s="30">
        <f t="shared" si="116"/>
        <v>7064.0363830582028</v>
      </c>
      <c r="X798" s="113"/>
      <c r="Y798" s="113"/>
      <c r="Z798" s="113"/>
      <c r="AA798" s="3"/>
      <c r="AB798" s="3"/>
      <c r="AC798" s="3"/>
      <c r="AD798" s="3"/>
      <c r="AE798" s="3"/>
      <c r="AF798" s="3"/>
      <c r="AG798" s="3"/>
      <c r="AH798" s="3"/>
      <c r="AI798" s="3"/>
      <c r="AJ798" s="3"/>
      <c r="AK798" s="3"/>
      <c r="AL798" s="3"/>
      <c r="AM798" s="3"/>
      <c r="AN798" s="3"/>
      <c r="AO798" s="3"/>
      <c r="AP798" s="3"/>
      <c r="AQ798" s="3"/>
      <c r="AR798" s="3"/>
      <c r="AS798" s="3"/>
      <c r="AT798" s="3"/>
      <c r="AU798" s="3"/>
      <c r="AV798" s="3"/>
      <c r="AW798" s="3"/>
      <c r="AX798" s="3"/>
      <c r="AY798" s="3"/>
      <c r="AZ798" s="3"/>
      <c r="BA798" s="3"/>
      <c r="BB798" s="3"/>
      <c r="BC798" s="3"/>
      <c r="BD798" s="3"/>
      <c r="BE798" s="3"/>
      <c r="BF798" s="3"/>
      <c r="BG798" s="3"/>
      <c r="BH798" s="3"/>
      <c r="BI798" s="3"/>
      <c r="BJ798" s="3"/>
      <c r="BK798" s="3"/>
      <c r="BL798" s="3"/>
      <c r="BM798" s="3"/>
      <c r="BN798" s="3"/>
      <c r="BO798" s="3"/>
      <c r="BP798" s="3"/>
      <c r="BQ798" s="3"/>
      <c r="BR798" s="3"/>
      <c r="BS798" s="3"/>
      <c r="BT798" s="3"/>
      <c r="BU798" s="3"/>
      <c r="BV798" s="3"/>
      <c r="BW798" s="3"/>
      <c r="BX798" s="3"/>
      <c r="BY798" s="3"/>
      <c r="BZ798" s="3"/>
      <c r="CA798" s="3"/>
      <c r="CB798" s="3"/>
      <c r="CC798" s="3"/>
      <c r="CD798" s="3"/>
      <c r="CE798" s="3"/>
      <c r="CF798" s="3"/>
      <c r="CG798" s="3"/>
      <c r="CH798" s="3"/>
      <c r="CI798" s="3"/>
      <c r="CJ798" s="3"/>
      <c r="CK798" s="3"/>
      <c r="CL798" s="3"/>
      <c r="CM798" s="3"/>
      <c r="CN798" s="3"/>
      <c r="CO798" s="3"/>
      <c r="CP798" s="3"/>
      <c r="CQ798" s="3"/>
      <c r="CR798" s="3"/>
      <c r="CS798" s="3"/>
      <c r="CT798" s="3"/>
      <c r="CU798" s="3"/>
      <c r="CV798" s="3"/>
      <c r="CW798" s="3"/>
      <c r="CX798" s="3"/>
      <c r="CY798" s="3"/>
      <c r="CZ798" s="3"/>
      <c r="DA798" s="3"/>
      <c r="DB798" s="3"/>
      <c r="DC798" s="3"/>
      <c r="DD798" s="3"/>
      <c r="DE798" s="3"/>
      <c r="DF798" s="3"/>
      <c r="DG798" s="3"/>
      <c r="DH798" s="3"/>
      <c r="DI798" s="3"/>
      <c r="DJ798" s="3"/>
      <c r="DK798" s="3"/>
      <c r="DL798" s="3"/>
      <c r="DM798" s="3"/>
      <c r="DN798" s="3"/>
      <c r="DO798" s="3"/>
      <c r="DP798" s="3"/>
      <c r="DQ798" s="3"/>
      <c r="DR798" s="3"/>
      <c r="DS798" s="3"/>
      <c r="DT798" s="3"/>
      <c r="DU798" s="3"/>
      <c r="DV798" s="3"/>
      <c r="DW798" s="3"/>
      <c r="DX798" s="3"/>
      <c r="DY798" s="3"/>
      <c r="DZ798" s="3"/>
      <c r="EA798" s="3"/>
      <c r="EB798" s="3"/>
      <c r="EC798" s="3"/>
      <c r="ED798" s="3"/>
      <c r="EE798" s="3"/>
      <c r="EF798" s="3"/>
      <c r="EG798" s="3"/>
      <c r="EH798" s="3"/>
      <c r="EI798" s="3"/>
      <c r="EJ798" s="3"/>
      <c r="EK798" s="3"/>
      <c r="EL798" s="3"/>
      <c r="EM798" s="3"/>
      <c r="EN798" s="3"/>
      <c r="EO798" s="3"/>
      <c r="EP798" s="3"/>
      <c r="EQ798" s="3"/>
      <c r="ER798" s="3"/>
      <c r="ES798" s="3"/>
      <c r="ET798" s="3"/>
      <c r="EU798" s="3"/>
      <c r="EV798" s="3"/>
      <c r="EW798" s="3"/>
      <c r="EX798" s="3"/>
      <c r="EY798" s="3"/>
    </row>
    <row r="799" spans="2:155" s="114" customFormat="1">
      <c r="C799" s="109" t="s">
        <v>1210</v>
      </c>
      <c r="D799" s="3">
        <v>50</v>
      </c>
      <c r="E799" s="110">
        <v>8295.9378260869562</v>
      </c>
      <c r="F799" s="110">
        <v>720.80620382997211</v>
      </c>
      <c r="G799" s="110">
        <f t="shared" si="124"/>
        <v>766.81511045741718</v>
      </c>
      <c r="I799" s="110">
        <v>8285.8583056995067</v>
      </c>
      <c r="J799" s="111">
        <v>154.48713930851</v>
      </c>
      <c r="K799" s="110">
        <f t="shared" si="125"/>
        <v>8131.3711663909962</v>
      </c>
      <c r="L799" s="3"/>
      <c r="M799" s="57">
        <f t="shared" si="117"/>
        <v>91.581868389223473</v>
      </c>
      <c r="N799" s="57">
        <f t="shared" si="118"/>
        <v>311.29489436218131</v>
      </c>
      <c r="O799" s="59">
        <f t="shared" si="119"/>
        <v>7728.4944036395918</v>
      </c>
      <c r="P799" s="112"/>
      <c r="Q799" s="57">
        <f t="shared" si="120"/>
        <v>3.425267407731277</v>
      </c>
      <c r="R799" s="57">
        <f t="shared" si="121"/>
        <v>321.50229358900623</v>
      </c>
      <c r="S799" s="37">
        <f t="shared" si="115"/>
        <v>7403.5668426428538</v>
      </c>
      <c r="T799" s="37"/>
      <c r="U799" s="37">
        <f t="shared" si="122"/>
        <v>-7.1096297642183233</v>
      </c>
      <c r="V799" s="57">
        <f t="shared" si="123"/>
        <v>339.53045958465145</v>
      </c>
      <c r="W799" s="30">
        <f t="shared" si="116"/>
        <v>7064.0363830582028</v>
      </c>
      <c r="X799" s="113"/>
      <c r="Y799" s="113"/>
      <c r="Z799" s="113"/>
      <c r="AA799" s="3"/>
      <c r="AB799" s="3"/>
      <c r="AC799" s="3"/>
      <c r="AD799" s="3"/>
      <c r="AE799" s="3"/>
      <c r="AF799" s="3"/>
      <c r="AG799" s="3"/>
      <c r="AH799" s="3"/>
      <c r="AI799" s="3"/>
      <c r="AJ799" s="3"/>
      <c r="AK799" s="3"/>
      <c r="AL799" s="3"/>
      <c r="AM799" s="3"/>
      <c r="AN799" s="3"/>
      <c r="AO799" s="3"/>
      <c r="AP799" s="3"/>
      <c r="AQ799" s="3"/>
      <c r="AR799" s="3"/>
      <c r="AS799" s="3"/>
      <c r="AT799" s="3"/>
      <c r="AU799" s="3"/>
      <c r="AV799" s="3"/>
      <c r="AW799" s="3"/>
      <c r="AX799" s="3"/>
      <c r="AY799" s="3"/>
      <c r="AZ799" s="3"/>
      <c r="BA799" s="3"/>
      <c r="BB799" s="3"/>
      <c r="BC799" s="3"/>
      <c r="BD799" s="3"/>
      <c r="BE799" s="3"/>
      <c r="BF799" s="3"/>
      <c r="BG799" s="3"/>
      <c r="BH799" s="3"/>
      <c r="BI799" s="3"/>
      <c r="BJ799" s="3"/>
      <c r="BK799" s="3"/>
      <c r="BL799" s="3"/>
      <c r="BM799" s="3"/>
      <c r="BN799" s="3"/>
      <c r="BO799" s="3"/>
      <c r="BP799" s="3"/>
      <c r="BQ799" s="3"/>
      <c r="BR799" s="3"/>
      <c r="BS799" s="3"/>
      <c r="BT799" s="3"/>
      <c r="BU799" s="3"/>
      <c r="BV799" s="3"/>
      <c r="BW799" s="3"/>
      <c r="BX799" s="3"/>
      <c r="BY799" s="3"/>
      <c r="BZ799" s="3"/>
      <c r="CA799" s="3"/>
      <c r="CB799" s="3"/>
      <c r="CC799" s="3"/>
      <c r="CD799" s="3"/>
      <c r="CE799" s="3"/>
      <c r="CF799" s="3"/>
      <c r="CG799" s="3"/>
      <c r="CH799" s="3"/>
      <c r="CI799" s="3"/>
      <c r="CJ799" s="3"/>
      <c r="CK799" s="3"/>
      <c r="CL799" s="3"/>
      <c r="CM799" s="3"/>
      <c r="CN799" s="3"/>
      <c r="CO799" s="3"/>
      <c r="CP799" s="3"/>
      <c r="CQ799" s="3"/>
      <c r="CR799" s="3"/>
      <c r="CS799" s="3"/>
      <c r="CT799" s="3"/>
      <c r="CU799" s="3"/>
      <c r="CV799" s="3"/>
      <c r="CW799" s="3"/>
      <c r="CX799" s="3"/>
      <c r="CY799" s="3"/>
      <c r="CZ799" s="3"/>
      <c r="DA799" s="3"/>
      <c r="DB799" s="3"/>
      <c r="DC799" s="3"/>
      <c r="DD799" s="3"/>
      <c r="DE799" s="3"/>
      <c r="DF799" s="3"/>
      <c r="DG799" s="3"/>
      <c r="DH799" s="3"/>
      <c r="DI799" s="3"/>
      <c r="DJ799" s="3"/>
      <c r="DK799" s="3"/>
      <c r="DL799" s="3"/>
      <c r="DM799" s="3"/>
      <c r="DN799" s="3"/>
      <c r="DO799" s="3"/>
      <c r="DP799" s="3"/>
      <c r="DQ799" s="3"/>
      <c r="DR799" s="3"/>
      <c r="DS799" s="3"/>
      <c r="DT799" s="3"/>
      <c r="DU799" s="3"/>
      <c r="DV799" s="3"/>
      <c r="DW799" s="3"/>
      <c r="DX799" s="3"/>
      <c r="DY799" s="3"/>
      <c r="DZ799" s="3"/>
      <c r="EA799" s="3"/>
      <c r="EB799" s="3"/>
      <c r="EC799" s="3"/>
      <c r="ED799" s="3"/>
      <c r="EE799" s="3"/>
      <c r="EF799" s="3"/>
      <c r="EG799" s="3"/>
      <c r="EH799" s="3"/>
      <c r="EI799" s="3"/>
      <c r="EJ799" s="3"/>
      <c r="EK799" s="3"/>
      <c r="EL799" s="3"/>
      <c r="EM799" s="3"/>
      <c r="EN799" s="3"/>
      <c r="EO799" s="3"/>
      <c r="EP799" s="3"/>
      <c r="EQ799" s="3"/>
      <c r="ER799" s="3"/>
      <c r="ES799" s="3"/>
      <c r="ET799" s="3"/>
      <c r="EU799" s="3"/>
      <c r="EV799" s="3"/>
      <c r="EW799" s="3"/>
      <c r="EX799" s="3"/>
      <c r="EY799" s="3"/>
    </row>
    <row r="800" spans="2:155" s="3" customFormat="1" ht="14.25" customHeight="1">
      <c r="C800" s="109" t="s">
        <v>1211</v>
      </c>
      <c r="D800" s="3">
        <v>51</v>
      </c>
      <c r="E800" s="110">
        <v>8295.9378260869562</v>
      </c>
      <c r="F800" s="110">
        <v>720.80620382997211</v>
      </c>
      <c r="G800" s="110">
        <f t="shared" si="124"/>
        <v>766.81511045741718</v>
      </c>
      <c r="H800" s="114"/>
      <c r="I800" s="110">
        <v>8285.8583056995067</v>
      </c>
      <c r="J800" s="111">
        <v>154.48713930851</v>
      </c>
      <c r="K800" s="110">
        <f t="shared" si="125"/>
        <v>8131.3711663909962</v>
      </c>
      <c r="M800" s="57">
        <f t="shared" si="117"/>
        <v>91.581868389223473</v>
      </c>
      <c r="N800" s="57">
        <f t="shared" si="118"/>
        <v>311.29489436218131</v>
      </c>
      <c r="O800" s="59">
        <f t="shared" si="119"/>
        <v>7728.4944036395918</v>
      </c>
      <c r="P800" s="112"/>
      <c r="Q800" s="57">
        <f t="shared" si="120"/>
        <v>3.425267407731277</v>
      </c>
      <c r="R800" s="57">
        <f t="shared" si="121"/>
        <v>321.50229358900623</v>
      </c>
      <c r="S800" s="37">
        <f t="shared" si="115"/>
        <v>7403.5668426428538</v>
      </c>
      <c r="T800" s="37"/>
      <c r="U800" s="37">
        <f t="shared" si="122"/>
        <v>-7.1096297642183233</v>
      </c>
      <c r="V800" s="57">
        <f t="shared" si="123"/>
        <v>339.53045958465145</v>
      </c>
      <c r="W800" s="30">
        <f t="shared" si="116"/>
        <v>7064.0363830582028</v>
      </c>
      <c r="X800" s="113"/>
      <c r="Y800" s="113"/>
      <c r="Z800" s="113"/>
    </row>
    <row r="801" spans="3:155" s="3" customFormat="1" ht="14.25" customHeight="1">
      <c r="C801" s="109" t="s">
        <v>1212</v>
      </c>
      <c r="D801" s="3">
        <v>52</v>
      </c>
      <c r="E801" s="110">
        <v>8295.9378260869562</v>
      </c>
      <c r="F801" s="110">
        <v>720.80620382997211</v>
      </c>
      <c r="G801" s="110">
        <f t="shared" si="124"/>
        <v>766.81511045741718</v>
      </c>
      <c r="H801" s="114"/>
      <c r="I801" s="110">
        <v>8285.8583056995067</v>
      </c>
      <c r="J801" s="111">
        <v>154.48713930851</v>
      </c>
      <c r="K801" s="110">
        <f t="shared" si="125"/>
        <v>8131.3711663909962</v>
      </c>
      <c r="M801" s="57">
        <f t="shared" si="117"/>
        <v>91.581868389223473</v>
      </c>
      <c r="N801" s="57">
        <f t="shared" si="118"/>
        <v>311.29489436218131</v>
      </c>
      <c r="O801" s="59">
        <f t="shared" si="119"/>
        <v>7728.4944036395918</v>
      </c>
      <c r="P801" s="112"/>
      <c r="Q801" s="57">
        <f t="shared" si="120"/>
        <v>3.425267407731277</v>
      </c>
      <c r="R801" s="57">
        <f t="shared" si="121"/>
        <v>321.50229358900623</v>
      </c>
      <c r="S801" s="37">
        <f t="shared" si="115"/>
        <v>7403.5668426428538</v>
      </c>
      <c r="T801" s="37"/>
      <c r="U801" s="37">
        <f t="shared" si="122"/>
        <v>-7.1096297642183233</v>
      </c>
      <c r="V801" s="57">
        <f t="shared" si="123"/>
        <v>339.53045958465145</v>
      </c>
      <c r="W801" s="30">
        <f t="shared" si="116"/>
        <v>7064.0363830582028</v>
      </c>
      <c r="X801" s="113"/>
      <c r="Y801" s="113"/>
      <c r="Z801" s="113"/>
    </row>
    <row r="802" spans="3:155" s="3" customFormat="1" ht="14.25" customHeight="1">
      <c r="C802" s="109" t="s">
        <v>1213</v>
      </c>
      <c r="D802" s="3">
        <v>53</v>
      </c>
      <c r="E802" s="110">
        <v>8295.9378260869562</v>
      </c>
      <c r="F802" s="110">
        <v>720.80620382997211</v>
      </c>
      <c r="G802" s="110">
        <f t="shared" si="124"/>
        <v>766.81511045741718</v>
      </c>
      <c r="H802" s="114"/>
      <c r="I802" s="110">
        <v>8285.8583056995067</v>
      </c>
      <c r="J802" s="111">
        <v>154.48713930851</v>
      </c>
      <c r="K802" s="110">
        <f t="shared" si="125"/>
        <v>8131.3711663909962</v>
      </c>
      <c r="M802" s="57">
        <f t="shared" si="117"/>
        <v>91.581868389223473</v>
      </c>
      <c r="N802" s="57">
        <f t="shared" si="118"/>
        <v>311.29489436218131</v>
      </c>
      <c r="O802" s="59">
        <f t="shared" si="119"/>
        <v>7728.4944036395918</v>
      </c>
      <c r="P802" s="112"/>
      <c r="Q802" s="57">
        <f t="shared" si="120"/>
        <v>3.425267407731277</v>
      </c>
      <c r="R802" s="57">
        <f t="shared" si="121"/>
        <v>321.50229358900623</v>
      </c>
      <c r="S802" s="37">
        <f t="shared" si="115"/>
        <v>7403.5668426428538</v>
      </c>
      <c r="T802" s="37"/>
      <c r="U802" s="37">
        <f t="shared" si="122"/>
        <v>-7.1096297642183233</v>
      </c>
      <c r="V802" s="57">
        <f t="shared" si="123"/>
        <v>339.53045958465145</v>
      </c>
      <c r="W802" s="30">
        <f t="shared" si="116"/>
        <v>7064.0363830582028</v>
      </c>
      <c r="X802" s="113"/>
      <c r="Y802" s="113"/>
      <c r="Z802" s="113"/>
    </row>
    <row r="803" spans="3:155" s="114" customFormat="1">
      <c r="C803" s="109" t="s">
        <v>1214</v>
      </c>
      <c r="D803" s="3">
        <v>54</v>
      </c>
      <c r="E803" s="110">
        <v>8295.9378260869562</v>
      </c>
      <c r="F803" s="110">
        <v>720.80620382997211</v>
      </c>
      <c r="G803" s="110">
        <f t="shared" si="124"/>
        <v>766.81511045741718</v>
      </c>
      <c r="I803" s="110">
        <v>8285.8583056995067</v>
      </c>
      <c r="J803" s="111">
        <v>154.48713930851</v>
      </c>
      <c r="K803" s="110">
        <f t="shared" si="125"/>
        <v>8131.3711663909962</v>
      </c>
      <c r="L803" s="3"/>
      <c r="M803" s="57">
        <f t="shared" si="117"/>
        <v>91.581868389223473</v>
      </c>
      <c r="N803" s="57">
        <f t="shared" si="118"/>
        <v>311.29489436218131</v>
      </c>
      <c r="O803" s="59">
        <f t="shared" si="119"/>
        <v>7728.4944036395918</v>
      </c>
      <c r="P803" s="112"/>
      <c r="Q803" s="57">
        <f t="shared" si="120"/>
        <v>3.425267407731277</v>
      </c>
      <c r="R803" s="57">
        <f t="shared" si="121"/>
        <v>321.50229358900623</v>
      </c>
      <c r="S803" s="37">
        <f t="shared" si="115"/>
        <v>7403.5668426428538</v>
      </c>
      <c r="T803" s="37"/>
      <c r="U803" s="37">
        <f t="shared" si="122"/>
        <v>-7.1096297642183233</v>
      </c>
      <c r="V803" s="57">
        <f t="shared" si="123"/>
        <v>339.53045958465145</v>
      </c>
      <c r="W803" s="30">
        <f t="shared" si="116"/>
        <v>7064.0363830582028</v>
      </c>
      <c r="X803" s="113"/>
      <c r="Y803" s="113"/>
      <c r="Z803" s="113"/>
      <c r="AA803" s="3"/>
      <c r="AB803" s="3"/>
      <c r="AC803" s="3"/>
      <c r="AD803" s="3"/>
      <c r="AE803" s="3"/>
      <c r="AF803" s="3"/>
      <c r="AG803" s="3"/>
      <c r="AH803" s="3"/>
      <c r="AI803" s="3"/>
      <c r="AJ803" s="3"/>
      <c r="AK803" s="3"/>
      <c r="AL803" s="3"/>
      <c r="AM803" s="3"/>
      <c r="AN803" s="3"/>
      <c r="AO803" s="3"/>
      <c r="AP803" s="3"/>
      <c r="AQ803" s="3"/>
      <c r="AR803" s="3"/>
      <c r="AS803" s="3"/>
      <c r="AT803" s="3"/>
      <c r="AU803" s="3"/>
      <c r="AV803" s="3"/>
      <c r="AW803" s="3"/>
      <c r="AX803" s="3"/>
      <c r="AY803" s="3"/>
      <c r="AZ803" s="3"/>
      <c r="BA803" s="3"/>
      <c r="BB803" s="3"/>
      <c r="BC803" s="3"/>
      <c r="BD803" s="3"/>
      <c r="BE803" s="3"/>
      <c r="BF803" s="3"/>
      <c r="BG803" s="3"/>
      <c r="BH803" s="3"/>
      <c r="BI803" s="3"/>
      <c r="BJ803" s="3"/>
      <c r="BK803" s="3"/>
      <c r="BL803" s="3"/>
      <c r="BM803" s="3"/>
      <c r="BN803" s="3"/>
      <c r="BO803" s="3"/>
      <c r="BP803" s="3"/>
      <c r="BQ803" s="3"/>
      <c r="BR803" s="3"/>
      <c r="BS803" s="3"/>
      <c r="BT803" s="3"/>
      <c r="BU803" s="3"/>
      <c r="BV803" s="3"/>
      <c r="BW803" s="3"/>
      <c r="BX803" s="3"/>
      <c r="BY803" s="3"/>
      <c r="BZ803" s="3"/>
      <c r="CA803" s="3"/>
      <c r="CB803" s="3"/>
      <c r="CC803" s="3"/>
      <c r="CD803" s="3"/>
      <c r="CE803" s="3"/>
      <c r="CF803" s="3"/>
      <c r="CG803" s="3"/>
      <c r="CH803" s="3"/>
      <c r="CI803" s="3"/>
      <c r="CJ803" s="3"/>
      <c r="CK803" s="3"/>
      <c r="CL803" s="3"/>
      <c r="CM803" s="3"/>
      <c r="CN803" s="3"/>
      <c r="CO803" s="3"/>
      <c r="CP803" s="3"/>
      <c r="CQ803" s="3"/>
      <c r="CR803" s="3"/>
      <c r="CS803" s="3"/>
      <c r="CT803" s="3"/>
      <c r="CU803" s="3"/>
      <c r="CV803" s="3"/>
      <c r="CW803" s="3"/>
      <c r="CX803" s="3"/>
      <c r="CY803" s="3"/>
      <c r="CZ803" s="3"/>
      <c r="DA803" s="3"/>
      <c r="DB803" s="3"/>
      <c r="DC803" s="3"/>
      <c r="DD803" s="3"/>
      <c r="DE803" s="3"/>
      <c r="DF803" s="3"/>
      <c r="DG803" s="3"/>
      <c r="DH803" s="3"/>
      <c r="DI803" s="3"/>
      <c r="DJ803" s="3"/>
      <c r="DK803" s="3"/>
      <c r="DL803" s="3"/>
      <c r="DM803" s="3"/>
      <c r="DN803" s="3"/>
      <c r="DO803" s="3"/>
      <c r="DP803" s="3"/>
      <c r="DQ803" s="3"/>
      <c r="DR803" s="3"/>
      <c r="DS803" s="3"/>
      <c r="DT803" s="3"/>
      <c r="DU803" s="3"/>
      <c r="DV803" s="3"/>
      <c r="DW803" s="3"/>
      <c r="DX803" s="3"/>
      <c r="DY803" s="3"/>
      <c r="DZ803" s="3"/>
      <c r="EA803" s="3"/>
      <c r="EB803" s="3"/>
      <c r="EC803" s="3"/>
      <c r="ED803" s="3"/>
      <c r="EE803" s="3"/>
      <c r="EF803" s="3"/>
      <c r="EG803" s="3"/>
      <c r="EH803" s="3"/>
      <c r="EI803" s="3"/>
      <c r="EJ803" s="3"/>
      <c r="EK803" s="3"/>
      <c r="EL803" s="3"/>
      <c r="EM803" s="3"/>
      <c r="EN803" s="3"/>
      <c r="EO803" s="3"/>
      <c r="EP803" s="3"/>
      <c r="EQ803" s="3"/>
      <c r="ER803" s="3"/>
      <c r="ES803" s="3"/>
      <c r="ET803" s="3"/>
      <c r="EU803" s="3"/>
      <c r="EV803" s="3"/>
      <c r="EW803" s="3"/>
      <c r="EX803" s="3"/>
      <c r="EY803" s="3"/>
    </row>
    <row r="804" spans="3:155" s="114" customFormat="1">
      <c r="C804" s="109" t="s">
        <v>1215</v>
      </c>
      <c r="D804" s="3">
        <v>55</v>
      </c>
      <c r="E804" s="110">
        <v>8295.9378260869562</v>
      </c>
      <c r="F804" s="110">
        <v>720.80620382997211</v>
      </c>
      <c r="G804" s="110">
        <f t="shared" si="124"/>
        <v>766.81511045741718</v>
      </c>
      <c r="I804" s="110">
        <v>8285.8583056995067</v>
      </c>
      <c r="J804" s="111">
        <v>154.48713930851</v>
      </c>
      <c r="K804" s="110">
        <f t="shared" si="125"/>
        <v>8131.3711663909962</v>
      </c>
      <c r="L804" s="3"/>
      <c r="M804" s="57">
        <f t="shared" si="117"/>
        <v>91.581868389223473</v>
      </c>
      <c r="N804" s="57">
        <f t="shared" si="118"/>
        <v>311.29489436218131</v>
      </c>
      <c r="O804" s="59">
        <f t="shared" si="119"/>
        <v>7728.4944036395918</v>
      </c>
      <c r="P804" s="112"/>
      <c r="Q804" s="57">
        <f t="shared" si="120"/>
        <v>3.425267407731277</v>
      </c>
      <c r="R804" s="57">
        <f t="shared" si="121"/>
        <v>321.50229358900623</v>
      </c>
      <c r="S804" s="37">
        <f t="shared" si="115"/>
        <v>7403.5668426428538</v>
      </c>
      <c r="T804" s="37"/>
      <c r="U804" s="37">
        <f t="shared" si="122"/>
        <v>-7.1096297642183233</v>
      </c>
      <c r="V804" s="57">
        <f t="shared" si="123"/>
        <v>339.53045958465145</v>
      </c>
      <c r="W804" s="30">
        <f t="shared" si="116"/>
        <v>7064.0363830582028</v>
      </c>
      <c r="X804" s="113"/>
      <c r="Y804" s="113"/>
      <c r="Z804" s="113"/>
      <c r="AA804" s="3"/>
      <c r="AB804" s="3"/>
      <c r="AC804" s="3"/>
      <c r="AD804" s="3"/>
      <c r="AE804" s="3"/>
      <c r="AF804" s="3"/>
      <c r="AG804" s="3"/>
      <c r="AH804" s="3"/>
      <c r="AI804" s="3"/>
      <c r="AJ804" s="3"/>
      <c r="AK804" s="3"/>
      <c r="AL804" s="3"/>
      <c r="AM804" s="3"/>
      <c r="AN804" s="3"/>
      <c r="AO804" s="3"/>
      <c r="AP804" s="3"/>
      <c r="AQ804" s="3"/>
      <c r="AR804" s="3"/>
      <c r="AS804" s="3"/>
      <c r="AT804" s="3"/>
      <c r="AU804" s="3"/>
      <c r="AV804" s="3"/>
      <c r="AW804" s="3"/>
      <c r="AX804" s="3"/>
      <c r="AY804" s="3"/>
      <c r="AZ804" s="3"/>
      <c r="BA804" s="3"/>
      <c r="BB804" s="3"/>
      <c r="BC804" s="3"/>
      <c r="BD804" s="3"/>
      <c r="BE804" s="3"/>
      <c r="BF804" s="3"/>
      <c r="BG804" s="3"/>
      <c r="BH804" s="3"/>
      <c r="BI804" s="3"/>
      <c r="BJ804" s="3"/>
      <c r="BK804" s="3"/>
      <c r="BL804" s="3"/>
      <c r="BM804" s="3"/>
      <c r="BN804" s="3"/>
      <c r="BO804" s="3"/>
      <c r="BP804" s="3"/>
      <c r="BQ804" s="3"/>
      <c r="BR804" s="3"/>
      <c r="BS804" s="3"/>
      <c r="BT804" s="3"/>
      <c r="BU804" s="3"/>
      <c r="BV804" s="3"/>
      <c r="BW804" s="3"/>
      <c r="BX804" s="3"/>
      <c r="BY804" s="3"/>
      <c r="BZ804" s="3"/>
      <c r="CA804" s="3"/>
      <c r="CB804" s="3"/>
      <c r="CC804" s="3"/>
      <c r="CD804" s="3"/>
      <c r="CE804" s="3"/>
      <c r="CF804" s="3"/>
      <c r="CG804" s="3"/>
      <c r="CH804" s="3"/>
      <c r="CI804" s="3"/>
      <c r="CJ804" s="3"/>
      <c r="CK804" s="3"/>
      <c r="CL804" s="3"/>
      <c r="CM804" s="3"/>
      <c r="CN804" s="3"/>
      <c r="CO804" s="3"/>
      <c r="CP804" s="3"/>
      <c r="CQ804" s="3"/>
      <c r="CR804" s="3"/>
      <c r="CS804" s="3"/>
      <c r="CT804" s="3"/>
      <c r="CU804" s="3"/>
      <c r="CV804" s="3"/>
      <c r="CW804" s="3"/>
      <c r="CX804" s="3"/>
      <c r="CY804" s="3"/>
      <c r="CZ804" s="3"/>
      <c r="DA804" s="3"/>
      <c r="DB804" s="3"/>
      <c r="DC804" s="3"/>
      <c r="DD804" s="3"/>
      <c r="DE804" s="3"/>
      <c r="DF804" s="3"/>
      <c r="DG804" s="3"/>
      <c r="DH804" s="3"/>
      <c r="DI804" s="3"/>
      <c r="DJ804" s="3"/>
      <c r="DK804" s="3"/>
      <c r="DL804" s="3"/>
      <c r="DM804" s="3"/>
      <c r="DN804" s="3"/>
      <c r="DO804" s="3"/>
      <c r="DP804" s="3"/>
      <c r="DQ804" s="3"/>
      <c r="DR804" s="3"/>
      <c r="DS804" s="3"/>
      <c r="DT804" s="3"/>
      <c r="DU804" s="3"/>
      <c r="DV804" s="3"/>
      <c r="DW804" s="3"/>
      <c r="DX804" s="3"/>
      <c r="DY804" s="3"/>
      <c r="DZ804" s="3"/>
      <c r="EA804" s="3"/>
      <c r="EB804" s="3"/>
      <c r="EC804" s="3"/>
      <c r="ED804" s="3"/>
      <c r="EE804" s="3"/>
      <c r="EF804" s="3"/>
      <c r="EG804" s="3"/>
      <c r="EH804" s="3"/>
      <c r="EI804" s="3"/>
      <c r="EJ804" s="3"/>
      <c r="EK804" s="3"/>
      <c r="EL804" s="3"/>
      <c r="EM804" s="3"/>
      <c r="EN804" s="3"/>
      <c r="EO804" s="3"/>
      <c r="EP804" s="3"/>
      <c r="EQ804" s="3"/>
      <c r="ER804" s="3"/>
      <c r="ES804" s="3"/>
      <c r="ET804" s="3"/>
      <c r="EU804" s="3"/>
      <c r="EV804" s="3"/>
      <c r="EW804" s="3"/>
      <c r="EX804" s="3"/>
      <c r="EY804" s="3"/>
    </row>
    <row r="805" spans="3:155" s="114" customFormat="1">
      <c r="C805" s="109" t="s">
        <v>1216</v>
      </c>
      <c r="D805" s="3">
        <v>56</v>
      </c>
      <c r="E805" s="110">
        <v>8295.9378260869562</v>
      </c>
      <c r="F805" s="110">
        <v>720.80620382997211</v>
      </c>
      <c r="G805" s="110">
        <f t="shared" si="124"/>
        <v>766.81511045741718</v>
      </c>
      <c r="I805" s="110">
        <v>8285.8583056995067</v>
      </c>
      <c r="J805" s="111">
        <v>154.48713930851</v>
      </c>
      <c r="K805" s="110">
        <f t="shared" si="125"/>
        <v>8131.3711663909962</v>
      </c>
      <c r="L805" s="3"/>
      <c r="M805" s="57">
        <f t="shared" si="117"/>
        <v>91.581868389223473</v>
      </c>
      <c r="N805" s="57">
        <f t="shared" si="118"/>
        <v>311.29489436218131</v>
      </c>
      <c r="O805" s="59">
        <f t="shared" si="119"/>
        <v>7728.4944036395918</v>
      </c>
      <c r="P805" s="112"/>
      <c r="Q805" s="57">
        <f t="shared" si="120"/>
        <v>3.425267407731277</v>
      </c>
      <c r="R805" s="57">
        <f t="shared" si="121"/>
        <v>321.50229358900623</v>
      </c>
      <c r="S805" s="37">
        <f t="shared" si="115"/>
        <v>7403.5668426428538</v>
      </c>
      <c r="T805" s="37"/>
      <c r="U805" s="37">
        <f t="shared" si="122"/>
        <v>-7.1096297642183233</v>
      </c>
      <c r="V805" s="57">
        <f t="shared" si="123"/>
        <v>339.53045958465145</v>
      </c>
      <c r="W805" s="30">
        <f t="shared" si="116"/>
        <v>7064.0363830582028</v>
      </c>
      <c r="X805" s="113"/>
      <c r="Y805" s="113"/>
      <c r="Z805" s="113"/>
      <c r="AA805" s="3"/>
      <c r="AB805" s="3"/>
      <c r="AC805" s="3"/>
      <c r="AD805" s="3"/>
      <c r="AE805" s="3"/>
      <c r="AF805" s="3"/>
      <c r="AG805" s="3"/>
      <c r="AH805" s="3"/>
      <c r="AI805" s="3"/>
      <c r="AJ805" s="3"/>
      <c r="AK805" s="3"/>
      <c r="AL805" s="3"/>
      <c r="AM805" s="3"/>
      <c r="AN805" s="3"/>
      <c r="AO805" s="3"/>
      <c r="AP805" s="3"/>
      <c r="AQ805" s="3"/>
      <c r="AR805" s="3"/>
      <c r="AS805" s="3"/>
      <c r="AT805" s="3"/>
      <c r="AU805" s="3"/>
      <c r="AV805" s="3"/>
      <c r="AW805" s="3"/>
      <c r="AX805" s="3"/>
      <c r="AY805" s="3"/>
      <c r="AZ805" s="3"/>
      <c r="BA805" s="3"/>
      <c r="BB805" s="3"/>
      <c r="BC805" s="3"/>
      <c r="BD805" s="3"/>
      <c r="BE805" s="3"/>
      <c r="BF805" s="3"/>
      <c r="BG805" s="3"/>
      <c r="BH805" s="3"/>
      <c r="BI805" s="3"/>
      <c r="BJ805" s="3"/>
      <c r="BK805" s="3"/>
      <c r="BL805" s="3"/>
      <c r="BM805" s="3"/>
      <c r="BN805" s="3"/>
      <c r="BO805" s="3"/>
      <c r="BP805" s="3"/>
      <c r="BQ805" s="3"/>
      <c r="BR805" s="3"/>
      <c r="BS805" s="3"/>
      <c r="BT805" s="3"/>
      <c r="BU805" s="3"/>
      <c r="BV805" s="3"/>
      <c r="BW805" s="3"/>
      <c r="BX805" s="3"/>
      <c r="BY805" s="3"/>
      <c r="BZ805" s="3"/>
      <c r="CA805" s="3"/>
      <c r="CB805" s="3"/>
      <c r="CC805" s="3"/>
      <c r="CD805" s="3"/>
      <c r="CE805" s="3"/>
      <c r="CF805" s="3"/>
      <c r="CG805" s="3"/>
      <c r="CH805" s="3"/>
      <c r="CI805" s="3"/>
      <c r="CJ805" s="3"/>
      <c r="CK805" s="3"/>
      <c r="CL805" s="3"/>
      <c r="CM805" s="3"/>
      <c r="CN805" s="3"/>
      <c r="CO805" s="3"/>
      <c r="CP805" s="3"/>
      <c r="CQ805" s="3"/>
      <c r="CR805" s="3"/>
      <c r="CS805" s="3"/>
      <c r="CT805" s="3"/>
      <c r="CU805" s="3"/>
      <c r="CV805" s="3"/>
      <c r="CW805" s="3"/>
      <c r="CX805" s="3"/>
      <c r="CY805" s="3"/>
      <c r="CZ805" s="3"/>
      <c r="DA805" s="3"/>
      <c r="DB805" s="3"/>
      <c r="DC805" s="3"/>
      <c r="DD805" s="3"/>
      <c r="DE805" s="3"/>
      <c r="DF805" s="3"/>
      <c r="DG805" s="3"/>
      <c r="DH805" s="3"/>
      <c r="DI805" s="3"/>
      <c r="DJ805" s="3"/>
      <c r="DK805" s="3"/>
      <c r="DL805" s="3"/>
      <c r="DM805" s="3"/>
      <c r="DN805" s="3"/>
      <c r="DO805" s="3"/>
      <c r="DP805" s="3"/>
      <c r="DQ805" s="3"/>
      <c r="DR805" s="3"/>
      <c r="DS805" s="3"/>
      <c r="DT805" s="3"/>
      <c r="DU805" s="3"/>
      <c r="DV805" s="3"/>
      <c r="DW805" s="3"/>
      <c r="DX805" s="3"/>
      <c r="DY805" s="3"/>
      <c r="DZ805" s="3"/>
      <c r="EA805" s="3"/>
      <c r="EB805" s="3"/>
      <c r="EC805" s="3"/>
      <c r="ED805" s="3"/>
      <c r="EE805" s="3"/>
      <c r="EF805" s="3"/>
      <c r="EG805" s="3"/>
      <c r="EH805" s="3"/>
      <c r="EI805" s="3"/>
      <c r="EJ805" s="3"/>
      <c r="EK805" s="3"/>
      <c r="EL805" s="3"/>
      <c r="EM805" s="3"/>
      <c r="EN805" s="3"/>
      <c r="EO805" s="3"/>
      <c r="EP805" s="3"/>
      <c r="EQ805" s="3"/>
      <c r="ER805" s="3"/>
      <c r="ES805" s="3"/>
      <c r="ET805" s="3"/>
      <c r="EU805" s="3"/>
      <c r="EV805" s="3"/>
      <c r="EW805" s="3"/>
      <c r="EX805" s="3"/>
      <c r="EY805" s="3"/>
    </row>
    <row r="806" spans="3:155" s="114" customFormat="1">
      <c r="C806" s="109" t="s">
        <v>1217</v>
      </c>
      <c r="D806" s="3">
        <v>57</v>
      </c>
      <c r="E806" s="110">
        <v>8295.9378260869562</v>
      </c>
      <c r="F806" s="110">
        <v>720.80620382997211</v>
      </c>
      <c r="G806" s="110">
        <f t="shared" si="124"/>
        <v>766.81511045741718</v>
      </c>
      <c r="I806" s="110">
        <v>8285.8583056995067</v>
      </c>
      <c r="J806" s="111">
        <v>154.48713930851</v>
      </c>
      <c r="K806" s="110">
        <f t="shared" si="125"/>
        <v>8131.3711663909962</v>
      </c>
      <c r="L806" s="3"/>
      <c r="M806" s="57">
        <f t="shared" si="117"/>
        <v>91.581868389223473</v>
      </c>
      <c r="N806" s="57">
        <f t="shared" si="118"/>
        <v>311.29489436218131</v>
      </c>
      <c r="O806" s="59">
        <f t="shared" si="119"/>
        <v>7728.4944036395918</v>
      </c>
      <c r="P806" s="112"/>
      <c r="Q806" s="57">
        <f t="shared" si="120"/>
        <v>3.425267407731277</v>
      </c>
      <c r="R806" s="57">
        <f t="shared" si="121"/>
        <v>321.50229358900623</v>
      </c>
      <c r="S806" s="37">
        <f t="shared" si="115"/>
        <v>7403.5668426428538</v>
      </c>
      <c r="T806" s="37"/>
      <c r="U806" s="37">
        <f t="shared" si="122"/>
        <v>-7.1096297642183233</v>
      </c>
      <c r="V806" s="57">
        <f t="shared" si="123"/>
        <v>339.53045958465145</v>
      </c>
      <c r="W806" s="30">
        <f t="shared" si="116"/>
        <v>7064.0363830582028</v>
      </c>
      <c r="X806" s="113"/>
      <c r="Y806" s="113"/>
      <c r="Z806" s="113"/>
      <c r="AA806" s="3"/>
      <c r="AB806" s="3"/>
      <c r="AC806" s="3"/>
      <c r="AD806" s="3"/>
      <c r="AE806" s="3"/>
      <c r="AF806" s="3"/>
      <c r="AG806" s="3"/>
      <c r="AH806" s="3"/>
      <c r="AI806" s="3"/>
      <c r="AJ806" s="3"/>
      <c r="AK806" s="3"/>
      <c r="AL806" s="3"/>
      <c r="AM806" s="3"/>
      <c r="AN806" s="3"/>
      <c r="AO806" s="3"/>
      <c r="AP806" s="3"/>
      <c r="AQ806" s="3"/>
      <c r="AR806" s="3"/>
      <c r="AS806" s="3"/>
      <c r="AT806" s="3"/>
      <c r="AU806" s="3"/>
      <c r="AV806" s="3"/>
      <c r="AW806" s="3"/>
      <c r="AX806" s="3"/>
      <c r="AY806" s="3"/>
      <c r="AZ806" s="3"/>
      <c r="BA806" s="3"/>
      <c r="BB806" s="3"/>
      <c r="BC806" s="3"/>
      <c r="BD806" s="3"/>
      <c r="BE806" s="3"/>
      <c r="BF806" s="3"/>
      <c r="BG806" s="3"/>
      <c r="BH806" s="3"/>
      <c r="BI806" s="3"/>
      <c r="BJ806" s="3"/>
      <c r="BK806" s="3"/>
      <c r="BL806" s="3"/>
      <c r="BM806" s="3"/>
      <c r="BN806" s="3"/>
      <c r="BO806" s="3"/>
      <c r="BP806" s="3"/>
      <c r="BQ806" s="3"/>
      <c r="BR806" s="3"/>
      <c r="BS806" s="3"/>
      <c r="BT806" s="3"/>
      <c r="BU806" s="3"/>
      <c r="BV806" s="3"/>
      <c r="BW806" s="3"/>
      <c r="BX806" s="3"/>
      <c r="BY806" s="3"/>
      <c r="BZ806" s="3"/>
      <c r="CA806" s="3"/>
      <c r="CB806" s="3"/>
      <c r="CC806" s="3"/>
      <c r="CD806" s="3"/>
      <c r="CE806" s="3"/>
      <c r="CF806" s="3"/>
      <c r="CG806" s="3"/>
      <c r="CH806" s="3"/>
      <c r="CI806" s="3"/>
      <c r="CJ806" s="3"/>
      <c r="CK806" s="3"/>
      <c r="CL806" s="3"/>
      <c r="CM806" s="3"/>
      <c r="CN806" s="3"/>
      <c r="CO806" s="3"/>
      <c r="CP806" s="3"/>
      <c r="CQ806" s="3"/>
      <c r="CR806" s="3"/>
      <c r="CS806" s="3"/>
      <c r="CT806" s="3"/>
      <c r="CU806" s="3"/>
      <c r="CV806" s="3"/>
      <c r="CW806" s="3"/>
      <c r="CX806" s="3"/>
      <c r="CY806" s="3"/>
      <c r="CZ806" s="3"/>
      <c r="DA806" s="3"/>
      <c r="DB806" s="3"/>
      <c r="DC806" s="3"/>
      <c r="DD806" s="3"/>
      <c r="DE806" s="3"/>
      <c r="DF806" s="3"/>
      <c r="DG806" s="3"/>
      <c r="DH806" s="3"/>
      <c r="DI806" s="3"/>
      <c r="DJ806" s="3"/>
      <c r="DK806" s="3"/>
      <c r="DL806" s="3"/>
      <c r="DM806" s="3"/>
      <c r="DN806" s="3"/>
      <c r="DO806" s="3"/>
      <c r="DP806" s="3"/>
      <c r="DQ806" s="3"/>
      <c r="DR806" s="3"/>
      <c r="DS806" s="3"/>
      <c r="DT806" s="3"/>
      <c r="DU806" s="3"/>
      <c r="DV806" s="3"/>
      <c r="DW806" s="3"/>
      <c r="DX806" s="3"/>
      <c r="DY806" s="3"/>
      <c r="DZ806" s="3"/>
      <c r="EA806" s="3"/>
      <c r="EB806" s="3"/>
      <c r="EC806" s="3"/>
      <c r="ED806" s="3"/>
      <c r="EE806" s="3"/>
      <c r="EF806" s="3"/>
      <c r="EG806" s="3"/>
      <c r="EH806" s="3"/>
      <c r="EI806" s="3"/>
      <c r="EJ806" s="3"/>
      <c r="EK806" s="3"/>
      <c r="EL806" s="3"/>
      <c r="EM806" s="3"/>
      <c r="EN806" s="3"/>
      <c r="EO806" s="3"/>
      <c r="EP806" s="3"/>
      <c r="EQ806" s="3"/>
      <c r="ER806" s="3"/>
      <c r="ES806" s="3"/>
      <c r="ET806" s="3"/>
      <c r="EU806" s="3"/>
      <c r="EV806" s="3"/>
      <c r="EW806" s="3"/>
      <c r="EX806" s="3"/>
      <c r="EY806" s="3"/>
    </row>
    <row r="807" spans="3:155" s="3" customFormat="1" ht="14.25" customHeight="1">
      <c r="C807" s="109" t="s">
        <v>1218</v>
      </c>
      <c r="D807" s="3">
        <v>58</v>
      </c>
      <c r="E807" s="110">
        <v>8295.9378260869562</v>
      </c>
      <c r="F807" s="110">
        <v>720.80620382997211</v>
      </c>
      <c r="G807" s="110">
        <f t="shared" si="124"/>
        <v>766.81511045741718</v>
      </c>
      <c r="H807" s="114"/>
      <c r="I807" s="110">
        <v>8285.8583056995067</v>
      </c>
      <c r="J807" s="111">
        <v>154.48713930851</v>
      </c>
      <c r="K807" s="110">
        <f t="shared" si="125"/>
        <v>8131.3711663909962</v>
      </c>
      <c r="M807" s="57">
        <f t="shared" si="117"/>
        <v>91.581868389223473</v>
      </c>
      <c r="N807" s="57">
        <f t="shared" si="118"/>
        <v>311.29489436218131</v>
      </c>
      <c r="O807" s="59">
        <f t="shared" si="119"/>
        <v>7728.4944036395918</v>
      </c>
      <c r="P807" s="112"/>
      <c r="Q807" s="57">
        <f t="shared" si="120"/>
        <v>3.425267407731277</v>
      </c>
      <c r="R807" s="57">
        <f t="shared" si="121"/>
        <v>321.50229358900623</v>
      </c>
      <c r="S807" s="37">
        <f t="shared" si="115"/>
        <v>7403.5668426428538</v>
      </c>
      <c r="T807" s="37"/>
      <c r="U807" s="37">
        <f t="shared" si="122"/>
        <v>-7.1096297642183233</v>
      </c>
      <c r="V807" s="57">
        <f t="shared" si="123"/>
        <v>339.53045958465145</v>
      </c>
      <c r="W807" s="30">
        <f t="shared" si="116"/>
        <v>7064.0363830582028</v>
      </c>
      <c r="X807" s="113"/>
      <c r="Y807" s="113"/>
      <c r="Z807" s="113"/>
    </row>
    <row r="808" spans="3:155" s="3" customFormat="1" ht="14.25" customHeight="1">
      <c r="C808" s="109" t="s">
        <v>1219</v>
      </c>
      <c r="D808" s="3">
        <v>59</v>
      </c>
      <c r="E808" s="110">
        <v>8295.9378260869562</v>
      </c>
      <c r="F808" s="110">
        <v>720.80620382997211</v>
      </c>
      <c r="G808" s="110">
        <f t="shared" si="124"/>
        <v>766.81511045741718</v>
      </c>
      <c r="H808" s="114"/>
      <c r="I808" s="110">
        <v>8285.8583056995067</v>
      </c>
      <c r="J808" s="111">
        <v>154.48713930851</v>
      </c>
      <c r="K808" s="110">
        <f t="shared" si="125"/>
        <v>8131.3711663909962</v>
      </c>
      <c r="M808" s="57">
        <f t="shared" si="117"/>
        <v>91.581868389223473</v>
      </c>
      <c r="N808" s="57">
        <f t="shared" si="118"/>
        <v>311.29489436218131</v>
      </c>
      <c r="O808" s="59">
        <f t="shared" si="119"/>
        <v>7728.4944036395918</v>
      </c>
      <c r="P808" s="112"/>
      <c r="Q808" s="57">
        <f t="shared" si="120"/>
        <v>3.425267407731277</v>
      </c>
      <c r="R808" s="57">
        <f t="shared" si="121"/>
        <v>321.50229358900623</v>
      </c>
      <c r="S808" s="37">
        <f t="shared" si="115"/>
        <v>7403.5668426428538</v>
      </c>
      <c r="T808" s="37"/>
      <c r="U808" s="37">
        <f t="shared" si="122"/>
        <v>-7.1096297642183233</v>
      </c>
      <c r="V808" s="57">
        <f t="shared" si="123"/>
        <v>339.53045958465145</v>
      </c>
      <c r="W808" s="30">
        <f t="shared" si="116"/>
        <v>7064.0363830582028</v>
      </c>
      <c r="X808" s="113"/>
      <c r="Y808" s="113"/>
      <c r="Z808" s="113"/>
    </row>
    <row r="809" spans="3:155" s="3" customFormat="1" ht="14.25" customHeight="1">
      <c r="C809" s="109" t="s">
        <v>1220</v>
      </c>
      <c r="D809" s="3">
        <v>60</v>
      </c>
      <c r="E809" s="110">
        <v>8295.9378260869562</v>
      </c>
      <c r="F809" s="110">
        <v>720.80620382997211</v>
      </c>
      <c r="G809" s="110">
        <f t="shared" si="124"/>
        <v>766.81511045741718</v>
      </c>
      <c r="H809" s="114"/>
      <c r="I809" s="110">
        <v>8285.8583056995067</v>
      </c>
      <c r="J809" s="111">
        <v>154.48713930851</v>
      </c>
      <c r="K809" s="110">
        <f t="shared" si="125"/>
        <v>8131.3711663909962</v>
      </c>
      <c r="M809" s="57">
        <f t="shared" si="117"/>
        <v>91.581868389223473</v>
      </c>
      <c r="N809" s="57">
        <f t="shared" si="118"/>
        <v>311.29489436218131</v>
      </c>
      <c r="O809" s="59">
        <f t="shared" si="119"/>
        <v>7728.4944036395918</v>
      </c>
      <c r="P809" s="112"/>
      <c r="Q809" s="57">
        <f t="shared" si="120"/>
        <v>3.425267407731277</v>
      </c>
      <c r="R809" s="57">
        <f t="shared" si="121"/>
        <v>321.50229358900623</v>
      </c>
      <c r="S809" s="37">
        <f t="shared" si="115"/>
        <v>7403.5668426428538</v>
      </c>
      <c r="T809" s="37"/>
      <c r="U809" s="37">
        <f t="shared" si="122"/>
        <v>-7.1096297642183233</v>
      </c>
      <c r="V809" s="57">
        <f t="shared" si="123"/>
        <v>339.53045958465145</v>
      </c>
      <c r="W809" s="30">
        <f t="shared" si="116"/>
        <v>7064.0363830582028</v>
      </c>
      <c r="X809" s="113"/>
      <c r="Y809" s="113"/>
      <c r="Z809" s="113"/>
    </row>
    <row r="810" spans="3:155" s="3" customFormat="1" ht="14.25" customHeight="1">
      <c r="C810" s="109" t="s">
        <v>1221</v>
      </c>
      <c r="D810" s="3">
        <v>61</v>
      </c>
      <c r="E810" s="110">
        <v>8295.9378260869562</v>
      </c>
      <c r="F810" s="110">
        <v>720.80620382997211</v>
      </c>
      <c r="G810" s="110">
        <f t="shared" si="124"/>
        <v>766.81511045741718</v>
      </c>
      <c r="H810" s="114"/>
      <c r="I810" s="110">
        <v>8285.8583056995067</v>
      </c>
      <c r="J810" s="111">
        <v>154.48713930851</v>
      </c>
      <c r="K810" s="110">
        <f t="shared" si="125"/>
        <v>8131.3711663909962</v>
      </c>
      <c r="M810" s="57">
        <f t="shared" si="117"/>
        <v>91.581868389223473</v>
      </c>
      <c r="N810" s="57">
        <f t="shared" si="118"/>
        <v>311.29489436218131</v>
      </c>
      <c r="O810" s="59">
        <f t="shared" si="119"/>
        <v>7728.4944036395918</v>
      </c>
      <c r="P810" s="112"/>
      <c r="Q810" s="57">
        <f t="shared" si="120"/>
        <v>3.425267407731277</v>
      </c>
      <c r="R810" s="57">
        <f t="shared" si="121"/>
        <v>321.50229358900623</v>
      </c>
      <c r="S810" s="37">
        <f t="shared" si="115"/>
        <v>7403.5668426428538</v>
      </c>
      <c r="T810" s="37"/>
      <c r="U810" s="37">
        <f t="shared" si="122"/>
        <v>-7.1096297642183233</v>
      </c>
      <c r="V810" s="57">
        <f t="shared" si="123"/>
        <v>339.53045958465145</v>
      </c>
      <c r="W810" s="30">
        <f t="shared" si="116"/>
        <v>7064.0363830582028</v>
      </c>
      <c r="X810" s="113"/>
      <c r="Y810" s="113"/>
      <c r="Z810" s="113"/>
    </row>
    <row r="811" spans="3:155" s="3" customFormat="1" ht="14.25" customHeight="1">
      <c r="C811" s="109" t="s">
        <v>1222</v>
      </c>
      <c r="D811" s="3">
        <v>62</v>
      </c>
      <c r="E811" s="110">
        <v>8295.9378260869562</v>
      </c>
      <c r="F811" s="110">
        <v>720.80620382997211</v>
      </c>
      <c r="G811" s="110">
        <f t="shared" si="124"/>
        <v>766.81511045741718</v>
      </c>
      <c r="H811" s="114"/>
      <c r="I811" s="110">
        <v>8285.8583056995067</v>
      </c>
      <c r="J811" s="111">
        <v>154.48713930851</v>
      </c>
      <c r="K811" s="110">
        <f t="shared" si="125"/>
        <v>8131.3711663909962</v>
      </c>
      <c r="M811" s="57">
        <f t="shared" si="117"/>
        <v>91.581868389223473</v>
      </c>
      <c r="N811" s="57">
        <f t="shared" si="118"/>
        <v>311.29489436218131</v>
      </c>
      <c r="O811" s="59">
        <f t="shared" si="119"/>
        <v>7728.4944036395918</v>
      </c>
      <c r="P811" s="112"/>
      <c r="Q811" s="57">
        <f t="shared" si="120"/>
        <v>3.425267407731277</v>
      </c>
      <c r="R811" s="57">
        <f t="shared" si="121"/>
        <v>321.50229358900623</v>
      </c>
      <c r="S811" s="37">
        <f t="shared" si="115"/>
        <v>7403.5668426428538</v>
      </c>
      <c r="T811" s="37"/>
      <c r="U811" s="37">
        <f t="shared" si="122"/>
        <v>-7.1096297642183233</v>
      </c>
      <c r="V811" s="57">
        <f t="shared" si="123"/>
        <v>339.53045958465145</v>
      </c>
      <c r="W811" s="30">
        <f t="shared" si="116"/>
        <v>7064.0363830582028</v>
      </c>
      <c r="X811" s="113"/>
      <c r="Y811" s="113"/>
      <c r="Z811" s="113"/>
    </row>
    <row r="812" spans="3:155" s="114" customFormat="1">
      <c r="C812" s="109" t="s">
        <v>1223</v>
      </c>
      <c r="D812" s="3">
        <v>63</v>
      </c>
      <c r="E812" s="110">
        <v>8295.9378260869562</v>
      </c>
      <c r="F812" s="110">
        <v>720.80620382997211</v>
      </c>
      <c r="G812" s="110">
        <f t="shared" si="124"/>
        <v>766.81511045741718</v>
      </c>
      <c r="I812" s="110">
        <v>8285.8583056995067</v>
      </c>
      <c r="J812" s="111">
        <v>154.48713930851</v>
      </c>
      <c r="K812" s="110">
        <f t="shared" si="125"/>
        <v>8131.3711663909962</v>
      </c>
      <c r="L812" s="3"/>
      <c r="M812" s="57">
        <f t="shared" si="117"/>
        <v>91.581868389223473</v>
      </c>
      <c r="N812" s="57">
        <f t="shared" si="118"/>
        <v>311.29489436218131</v>
      </c>
      <c r="O812" s="59">
        <f t="shared" si="119"/>
        <v>7728.4944036395918</v>
      </c>
      <c r="P812" s="112"/>
      <c r="Q812" s="57">
        <f t="shared" si="120"/>
        <v>3.425267407731277</v>
      </c>
      <c r="R812" s="57">
        <f t="shared" si="121"/>
        <v>321.50229358900623</v>
      </c>
      <c r="S812" s="37">
        <f t="shared" si="115"/>
        <v>7403.5668426428538</v>
      </c>
      <c r="T812" s="37"/>
      <c r="U812" s="37">
        <f t="shared" si="122"/>
        <v>-7.1096297642183233</v>
      </c>
      <c r="V812" s="57">
        <f t="shared" si="123"/>
        <v>339.53045958465145</v>
      </c>
      <c r="W812" s="30">
        <f t="shared" si="116"/>
        <v>7064.0363830582028</v>
      </c>
      <c r="X812" s="113"/>
      <c r="Y812" s="113"/>
      <c r="Z812" s="113"/>
      <c r="AA812" s="3"/>
      <c r="AB812" s="3"/>
      <c r="AC812" s="3"/>
      <c r="AD812" s="3"/>
      <c r="AE812" s="3"/>
      <c r="AF812" s="3"/>
      <c r="AG812" s="3"/>
      <c r="AH812" s="3"/>
      <c r="AI812" s="3"/>
      <c r="AJ812" s="3"/>
      <c r="AK812" s="3"/>
      <c r="AL812" s="3"/>
      <c r="AM812" s="3"/>
      <c r="AN812" s="3"/>
      <c r="AO812" s="3"/>
      <c r="AP812" s="3"/>
      <c r="AQ812" s="3"/>
      <c r="AR812" s="3"/>
      <c r="AS812" s="3"/>
      <c r="AT812" s="3"/>
      <c r="AU812" s="3"/>
      <c r="AV812" s="3"/>
      <c r="AW812" s="3"/>
      <c r="AX812" s="3"/>
      <c r="AY812" s="3"/>
      <c r="AZ812" s="3"/>
      <c r="BA812" s="3"/>
      <c r="BB812" s="3"/>
      <c r="BC812" s="3"/>
      <c r="BD812" s="3"/>
      <c r="BE812" s="3"/>
      <c r="BF812" s="3"/>
      <c r="BG812" s="3"/>
      <c r="BH812" s="3"/>
      <c r="BI812" s="3"/>
      <c r="BJ812" s="3"/>
      <c r="BK812" s="3"/>
      <c r="BL812" s="3"/>
      <c r="BM812" s="3"/>
      <c r="BN812" s="3"/>
      <c r="BO812" s="3"/>
      <c r="BP812" s="3"/>
      <c r="BQ812" s="3"/>
      <c r="BR812" s="3"/>
      <c r="BS812" s="3"/>
      <c r="BT812" s="3"/>
      <c r="BU812" s="3"/>
      <c r="BV812" s="3"/>
      <c r="BW812" s="3"/>
      <c r="BX812" s="3"/>
      <c r="BY812" s="3"/>
      <c r="BZ812" s="3"/>
      <c r="CA812" s="3"/>
      <c r="CB812" s="3"/>
      <c r="CC812" s="3"/>
      <c r="CD812" s="3"/>
      <c r="CE812" s="3"/>
      <c r="CF812" s="3"/>
      <c r="CG812" s="3"/>
      <c r="CH812" s="3"/>
      <c r="CI812" s="3"/>
      <c r="CJ812" s="3"/>
      <c r="CK812" s="3"/>
      <c r="CL812" s="3"/>
      <c r="CM812" s="3"/>
      <c r="CN812" s="3"/>
      <c r="CO812" s="3"/>
      <c r="CP812" s="3"/>
      <c r="CQ812" s="3"/>
      <c r="CR812" s="3"/>
      <c r="CS812" s="3"/>
      <c r="CT812" s="3"/>
      <c r="CU812" s="3"/>
      <c r="CV812" s="3"/>
      <c r="CW812" s="3"/>
      <c r="CX812" s="3"/>
      <c r="CY812" s="3"/>
      <c r="CZ812" s="3"/>
      <c r="DA812" s="3"/>
      <c r="DB812" s="3"/>
      <c r="DC812" s="3"/>
      <c r="DD812" s="3"/>
      <c r="DE812" s="3"/>
      <c r="DF812" s="3"/>
      <c r="DG812" s="3"/>
      <c r="DH812" s="3"/>
      <c r="DI812" s="3"/>
      <c r="DJ812" s="3"/>
      <c r="DK812" s="3"/>
      <c r="DL812" s="3"/>
      <c r="DM812" s="3"/>
      <c r="DN812" s="3"/>
      <c r="DO812" s="3"/>
      <c r="DP812" s="3"/>
      <c r="DQ812" s="3"/>
      <c r="DR812" s="3"/>
      <c r="DS812" s="3"/>
      <c r="DT812" s="3"/>
      <c r="DU812" s="3"/>
      <c r="DV812" s="3"/>
      <c r="DW812" s="3"/>
      <c r="DX812" s="3"/>
      <c r="DY812" s="3"/>
      <c r="DZ812" s="3"/>
      <c r="EA812" s="3"/>
      <c r="EB812" s="3"/>
      <c r="EC812" s="3"/>
      <c r="ED812" s="3"/>
      <c r="EE812" s="3"/>
      <c r="EF812" s="3"/>
      <c r="EG812" s="3"/>
      <c r="EH812" s="3"/>
      <c r="EI812" s="3"/>
      <c r="EJ812" s="3"/>
      <c r="EK812" s="3"/>
      <c r="EL812" s="3"/>
      <c r="EM812" s="3"/>
      <c r="EN812" s="3"/>
      <c r="EO812" s="3"/>
      <c r="EP812" s="3"/>
      <c r="EQ812" s="3"/>
      <c r="ER812" s="3"/>
      <c r="ES812" s="3"/>
      <c r="ET812" s="3"/>
      <c r="EU812" s="3"/>
      <c r="EV812" s="3"/>
      <c r="EW812" s="3"/>
      <c r="EX812" s="3"/>
      <c r="EY812" s="3"/>
    </row>
    <row r="813" spans="3:155" s="114" customFormat="1">
      <c r="C813" s="109" t="s">
        <v>1224</v>
      </c>
      <c r="D813" s="3">
        <v>64</v>
      </c>
      <c r="E813" s="110">
        <v>8295.9378260869562</v>
      </c>
      <c r="F813" s="110">
        <v>720.80620382997211</v>
      </c>
      <c r="G813" s="110">
        <f t="shared" si="124"/>
        <v>766.81511045741718</v>
      </c>
      <c r="I813" s="110">
        <v>8285.8583056995067</v>
      </c>
      <c r="J813" s="111">
        <v>154.48713930851</v>
      </c>
      <c r="K813" s="110">
        <f t="shared" si="125"/>
        <v>8131.3711663909962</v>
      </c>
      <c r="L813" s="3"/>
      <c r="M813" s="57">
        <f t="shared" si="117"/>
        <v>91.581868389223473</v>
      </c>
      <c r="N813" s="57">
        <f t="shared" si="118"/>
        <v>311.29489436218131</v>
      </c>
      <c r="O813" s="59">
        <f t="shared" si="119"/>
        <v>7728.4944036395918</v>
      </c>
      <c r="P813" s="112"/>
      <c r="Q813" s="57">
        <f t="shared" si="120"/>
        <v>3.425267407731277</v>
      </c>
      <c r="R813" s="57">
        <f t="shared" si="121"/>
        <v>321.50229358900623</v>
      </c>
      <c r="S813" s="37">
        <f t="shared" si="115"/>
        <v>7403.5668426428538</v>
      </c>
      <c r="T813" s="37"/>
      <c r="U813" s="37">
        <f t="shared" si="122"/>
        <v>-7.1096297642183233</v>
      </c>
      <c r="V813" s="57">
        <f t="shared" si="123"/>
        <v>339.53045958465145</v>
      </c>
      <c r="W813" s="30">
        <f t="shared" si="116"/>
        <v>7064.0363830582028</v>
      </c>
      <c r="X813" s="113"/>
      <c r="Y813" s="113"/>
      <c r="Z813" s="113"/>
      <c r="AA813" s="3"/>
      <c r="AB813" s="3"/>
      <c r="AC813" s="3"/>
      <c r="AD813" s="3"/>
      <c r="AE813" s="3"/>
      <c r="AF813" s="3"/>
      <c r="AG813" s="3"/>
      <c r="AH813" s="3"/>
      <c r="AI813" s="3"/>
      <c r="AJ813" s="3"/>
      <c r="AK813" s="3"/>
      <c r="AL813" s="3"/>
      <c r="AM813" s="3"/>
      <c r="AN813" s="3"/>
      <c r="AO813" s="3"/>
      <c r="AP813" s="3"/>
      <c r="AQ813" s="3"/>
      <c r="AR813" s="3"/>
      <c r="AS813" s="3"/>
      <c r="AT813" s="3"/>
      <c r="AU813" s="3"/>
      <c r="AV813" s="3"/>
      <c r="AW813" s="3"/>
      <c r="AX813" s="3"/>
      <c r="AY813" s="3"/>
      <c r="AZ813" s="3"/>
      <c r="BA813" s="3"/>
      <c r="BB813" s="3"/>
      <c r="BC813" s="3"/>
      <c r="BD813" s="3"/>
      <c r="BE813" s="3"/>
      <c r="BF813" s="3"/>
      <c r="BG813" s="3"/>
      <c r="BH813" s="3"/>
      <c r="BI813" s="3"/>
      <c r="BJ813" s="3"/>
      <c r="BK813" s="3"/>
      <c r="BL813" s="3"/>
      <c r="BM813" s="3"/>
      <c r="BN813" s="3"/>
      <c r="BO813" s="3"/>
      <c r="BP813" s="3"/>
      <c r="BQ813" s="3"/>
      <c r="BR813" s="3"/>
      <c r="BS813" s="3"/>
      <c r="BT813" s="3"/>
      <c r="BU813" s="3"/>
      <c r="BV813" s="3"/>
      <c r="BW813" s="3"/>
      <c r="BX813" s="3"/>
      <c r="BY813" s="3"/>
      <c r="BZ813" s="3"/>
      <c r="CA813" s="3"/>
      <c r="CB813" s="3"/>
      <c r="CC813" s="3"/>
      <c r="CD813" s="3"/>
      <c r="CE813" s="3"/>
      <c r="CF813" s="3"/>
      <c r="CG813" s="3"/>
      <c r="CH813" s="3"/>
      <c r="CI813" s="3"/>
      <c r="CJ813" s="3"/>
      <c r="CK813" s="3"/>
      <c r="CL813" s="3"/>
      <c r="CM813" s="3"/>
      <c r="CN813" s="3"/>
      <c r="CO813" s="3"/>
      <c r="CP813" s="3"/>
      <c r="CQ813" s="3"/>
      <c r="CR813" s="3"/>
      <c r="CS813" s="3"/>
      <c r="CT813" s="3"/>
      <c r="CU813" s="3"/>
      <c r="CV813" s="3"/>
      <c r="CW813" s="3"/>
      <c r="CX813" s="3"/>
      <c r="CY813" s="3"/>
      <c r="CZ813" s="3"/>
      <c r="DA813" s="3"/>
      <c r="DB813" s="3"/>
      <c r="DC813" s="3"/>
      <c r="DD813" s="3"/>
      <c r="DE813" s="3"/>
      <c r="DF813" s="3"/>
      <c r="DG813" s="3"/>
      <c r="DH813" s="3"/>
      <c r="DI813" s="3"/>
      <c r="DJ813" s="3"/>
      <c r="DK813" s="3"/>
      <c r="DL813" s="3"/>
      <c r="DM813" s="3"/>
      <c r="DN813" s="3"/>
      <c r="DO813" s="3"/>
      <c r="DP813" s="3"/>
      <c r="DQ813" s="3"/>
      <c r="DR813" s="3"/>
      <c r="DS813" s="3"/>
      <c r="DT813" s="3"/>
      <c r="DU813" s="3"/>
      <c r="DV813" s="3"/>
      <c r="DW813" s="3"/>
      <c r="DX813" s="3"/>
      <c r="DY813" s="3"/>
      <c r="DZ813" s="3"/>
      <c r="EA813" s="3"/>
      <c r="EB813" s="3"/>
      <c r="EC813" s="3"/>
      <c r="ED813" s="3"/>
      <c r="EE813" s="3"/>
      <c r="EF813" s="3"/>
      <c r="EG813" s="3"/>
      <c r="EH813" s="3"/>
      <c r="EI813" s="3"/>
      <c r="EJ813" s="3"/>
      <c r="EK813" s="3"/>
      <c r="EL813" s="3"/>
      <c r="EM813" s="3"/>
      <c r="EN813" s="3"/>
      <c r="EO813" s="3"/>
      <c r="EP813" s="3"/>
      <c r="EQ813" s="3"/>
      <c r="ER813" s="3"/>
      <c r="ES813" s="3"/>
      <c r="ET813" s="3"/>
      <c r="EU813" s="3"/>
      <c r="EV813" s="3"/>
      <c r="EW813" s="3"/>
      <c r="EX813" s="3"/>
      <c r="EY813" s="3"/>
    </row>
    <row r="814" spans="3:155" s="3" customFormat="1" ht="14.25" customHeight="1">
      <c r="C814" s="109" t="s">
        <v>1225</v>
      </c>
      <c r="D814" s="3">
        <v>65</v>
      </c>
      <c r="E814" s="110">
        <v>8295.9378260869562</v>
      </c>
      <c r="F814" s="110">
        <v>720.80620382997211</v>
      </c>
      <c r="G814" s="110">
        <f t="shared" si="124"/>
        <v>766.81511045741718</v>
      </c>
      <c r="H814" s="114"/>
      <c r="I814" s="110">
        <v>8285.8583056995067</v>
      </c>
      <c r="J814" s="111">
        <v>154.48713930851</v>
      </c>
      <c r="K814" s="110">
        <f t="shared" si="125"/>
        <v>8131.3711663909962</v>
      </c>
      <c r="M814" s="57">
        <f t="shared" si="117"/>
        <v>91.581868389223473</v>
      </c>
      <c r="N814" s="57">
        <f t="shared" si="118"/>
        <v>311.29489436218131</v>
      </c>
      <c r="O814" s="59">
        <f t="shared" si="119"/>
        <v>7728.4944036395918</v>
      </c>
      <c r="P814" s="112"/>
      <c r="Q814" s="57">
        <f t="shared" si="120"/>
        <v>3.425267407731277</v>
      </c>
      <c r="R814" s="57">
        <f t="shared" si="121"/>
        <v>321.50229358900623</v>
      </c>
      <c r="S814" s="37">
        <f t="shared" si="115"/>
        <v>7403.5668426428538</v>
      </c>
      <c r="T814" s="37"/>
      <c r="U814" s="37">
        <f t="shared" si="122"/>
        <v>-7.1096297642183233</v>
      </c>
      <c r="V814" s="57">
        <f t="shared" si="123"/>
        <v>339.53045958465145</v>
      </c>
      <c r="W814" s="30">
        <f t="shared" si="116"/>
        <v>7064.0363830582028</v>
      </c>
      <c r="X814" s="113"/>
      <c r="Y814" s="113"/>
      <c r="Z814" s="113"/>
    </row>
    <row r="815" spans="3:155" s="3" customFormat="1" ht="14.25" customHeight="1">
      <c r="C815" s="109" t="s">
        <v>1226</v>
      </c>
      <c r="D815" s="3">
        <v>66</v>
      </c>
      <c r="E815" s="110">
        <v>8295.9378260869562</v>
      </c>
      <c r="F815" s="110">
        <v>720.80620382997211</v>
      </c>
      <c r="G815" s="110">
        <f t="shared" si="124"/>
        <v>766.81511045741718</v>
      </c>
      <c r="H815" s="114"/>
      <c r="I815" s="110">
        <v>8285.8583056995067</v>
      </c>
      <c r="J815" s="111">
        <v>154.48713930851</v>
      </c>
      <c r="K815" s="110">
        <f t="shared" si="125"/>
        <v>8131.3711663909962</v>
      </c>
      <c r="M815" s="57">
        <f t="shared" si="117"/>
        <v>91.581868389223473</v>
      </c>
      <c r="N815" s="57">
        <f t="shared" si="118"/>
        <v>311.29489436218131</v>
      </c>
      <c r="O815" s="59">
        <f t="shared" si="119"/>
        <v>7728.4944036395918</v>
      </c>
      <c r="P815" s="112"/>
      <c r="Q815" s="57">
        <f t="shared" si="120"/>
        <v>3.425267407731277</v>
      </c>
      <c r="R815" s="57">
        <f t="shared" si="121"/>
        <v>321.50229358900623</v>
      </c>
      <c r="S815" s="37">
        <f t="shared" si="115"/>
        <v>7403.5668426428538</v>
      </c>
      <c r="T815" s="37"/>
      <c r="U815" s="37">
        <f t="shared" si="122"/>
        <v>-7.1096297642183233</v>
      </c>
      <c r="V815" s="57">
        <f t="shared" si="123"/>
        <v>339.53045958465145</v>
      </c>
      <c r="W815" s="30">
        <f t="shared" si="116"/>
        <v>7064.0363830582028</v>
      </c>
      <c r="X815" s="113"/>
      <c r="Y815" s="113"/>
      <c r="Z815" s="113"/>
    </row>
    <row r="816" spans="3:155" s="3" customFormat="1" ht="14.25" customHeight="1">
      <c r="C816" s="109" t="s">
        <v>1227</v>
      </c>
      <c r="D816" s="3">
        <v>67</v>
      </c>
      <c r="E816" s="110">
        <v>8295.9378260869562</v>
      </c>
      <c r="F816" s="110">
        <v>720.80620382997211</v>
      </c>
      <c r="G816" s="110">
        <f t="shared" si="124"/>
        <v>766.81511045741718</v>
      </c>
      <c r="H816" s="114"/>
      <c r="I816" s="110">
        <v>8285.8583056995067</v>
      </c>
      <c r="J816" s="111">
        <v>154.48713930851</v>
      </c>
      <c r="K816" s="110">
        <f t="shared" si="125"/>
        <v>8131.3711663909962</v>
      </c>
      <c r="M816" s="57">
        <f t="shared" si="117"/>
        <v>91.581868389223473</v>
      </c>
      <c r="N816" s="57">
        <f t="shared" si="118"/>
        <v>311.29489436218131</v>
      </c>
      <c r="O816" s="59">
        <f t="shared" si="119"/>
        <v>7728.4944036395918</v>
      </c>
      <c r="P816" s="112"/>
      <c r="Q816" s="57">
        <f t="shared" si="120"/>
        <v>3.425267407731277</v>
      </c>
      <c r="R816" s="57">
        <f t="shared" si="121"/>
        <v>321.50229358900623</v>
      </c>
      <c r="S816" s="37">
        <f t="shared" si="115"/>
        <v>7403.5668426428538</v>
      </c>
      <c r="T816" s="37"/>
      <c r="U816" s="37">
        <f t="shared" si="122"/>
        <v>-7.1096297642183233</v>
      </c>
      <c r="V816" s="57">
        <f t="shared" si="123"/>
        <v>339.53045958465145</v>
      </c>
      <c r="W816" s="30">
        <f t="shared" si="116"/>
        <v>7064.0363830582028</v>
      </c>
      <c r="X816" s="113"/>
      <c r="Y816" s="113"/>
      <c r="Z816" s="113"/>
    </row>
    <row r="817" spans="3:155" s="3" customFormat="1" ht="14.25" customHeight="1">
      <c r="C817" s="109" t="s">
        <v>1228</v>
      </c>
      <c r="D817" s="3">
        <v>68</v>
      </c>
      <c r="E817" s="110">
        <v>8295.9378260869562</v>
      </c>
      <c r="F817" s="110">
        <v>720.80620382997211</v>
      </c>
      <c r="G817" s="110">
        <f t="shared" si="124"/>
        <v>766.81511045741718</v>
      </c>
      <c r="H817" s="114"/>
      <c r="I817" s="110">
        <v>8285.8583056995067</v>
      </c>
      <c r="J817" s="111">
        <v>154.48713930851</v>
      </c>
      <c r="K817" s="110">
        <f t="shared" si="125"/>
        <v>8131.3711663909962</v>
      </c>
      <c r="M817" s="57">
        <f t="shared" si="117"/>
        <v>91.581868389223473</v>
      </c>
      <c r="N817" s="57">
        <f t="shared" si="118"/>
        <v>311.29489436218131</v>
      </c>
      <c r="O817" s="59">
        <f t="shared" si="119"/>
        <v>7728.4944036395918</v>
      </c>
      <c r="P817" s="112"/>
      <c r="Q817" s="57">
        <f t="shared" si="120"/>
        <v>3.425267407731277</v>
      </c>
      <c r="R817" s="57">
        <f t="shared" si="121"/>
        <v>321.50229358900623</v>
      </c>
      <c r="S817" s="37">
        <f t="shared" si="115"/>
        <v>7403.5668426428538</v>
      </c>
      <c r="T817" s="37"/>
      <c r="U817" s="37">
        <f t="shared" si="122"/>
        <v>-7.1096297642183233</v>
      </c>
      <c r="V817" s="57">
        <f t="shared" si="123"/>
        <v>339.53045958465145</v>
      </c>
      <c r="W817" s="30">
        <f t="shared" si="116"/>
        <v>7064.0363830582028</v>
      </c>
      <c r="X817" s="113"/>
      <c r="Y817" s="113"/>
      <c r="Z817" s="113"/>
    </row>
    <row r="818" spans="3:155" s="3" customFormat="1" ht="14.25" customHeight="1">
      <c r="C818" s="109" t="s">
        <v>1229</v>
      </c>
      <c r="D818" s="3">
        <v>69</v>
      </c>
      <c r="E818" s="110">
        <v>8295.9378260869562</v>
      </c>
      <c r="F818" s="110">
        <v>720.80620382997211</v>
      </c>
      <c r="G818" s="110">
        <f t="shared" si="124"/>
        <v>766.81511045741718</v>
      </c>
      <c r="H818" s="114"/>
      <c r="I818" s="110">
        <v>8285.8583056995067</v>
      </c>
      <c r="J818" s="111">
        <v>154.48713930851</v>
      </c>
      <c r="K818" s="110">
        <f t="shared" si="125"/>
        <v>8131.3711663909962</v>
      </c>
      <c r="M818" s="57">
        <f t="shared" si="117"/>
        <v>91.581868389223473</v>
      </c>
      <c r="N818" s="57">
        <f t="shared" si="118"/>
        <v>311.29489436218131</v>
      </c>
      <c r="O818" s="59">
        <f t="shared" si="119"/>
        <v>7728.4944036395918</v>
      </c>
      <c r="P818" s="112"/>
      <c r="Q818" s="57">
        <f t="shared" si="120"/>
        <v>3.425267407731277</v>
      </c>
      <c r="R818" s="57">
        <f t="shared" si="121"/>
        <v>321.50229358900623</v>
      </c>
      <c r="S818" s="37">
        <f t="shared" si="115"/>
        <v>7403.5668426428538</v>
      </c>
      <c r="T818" s="37"/>
      <c r="U818" s="37">
        <f t="shared" si="122"/>
        <v>-7.1096297642183233</v>
      </c>
      <c r="V818" s="57">
        <f t="shared" si="123"/>
        <v>339.53045958465145</v>
      </c>
      <c r="W818" s="30">
        <f t="shared" si="116"/>
        <v>7064.0363830582028</v>
      </c>
      <c r="X818" s="113"/>
      <c r="Y818" s="113"/>
      <c r="Z818" s="113"/>
    </row>
    <row r="819" spans="3:155" s="3" customFormat="1" ht="14.25" customHeight="1">
      <c r="C819" s="109" t="s">
        <v>1230</v>
      </c>
      <c r="D819" s="3">
        <v>70</v>
      </c>
      <c r="E819" s="110">
        <v>8295.9378260869562</v>
      </c>
      <c r="F819" s="110">
        <v>720.80620382997211</v>
      </c>
      <c r="G819" s="110">
        <f t="shared" si="124"/>
        <v>766.81511045741718</v>
      </c>
      <c r="H819" s="114"/>
      <c r="I819" s="110">
        <v>8285.8583056995067</v>
      </c>
      <c r="J819" s="111">
        <v>154.48713930851</v>
      </c>
      <c r="K819" s="110">
        <f t="shared" si="125"/>
        <v>8131.3711663909962</v>
      </c>
      <c r="M819" s="57">
        <f t="shared" si="117"/>
        <v>91.581868389223473</v>
      </c>
      <c r="N819" s="57">
        <f t="shared" si="118"/>
        <v>311.29489436218131</v>
      </c>
      <c r="O819" s="59">
        <f t="shared" si="119"/>
        <v>7728.4944036395918</v>
      </c>
      <c r="P819" s="112"/>
      <c r="Q819" s="57">
        <f t="shared" si="120"/>
        <v>3.425267407731277</v>
      </c>
      <c r="R819" s="57">
        <f t="shared" si="121"/>
        <v>321.50229358900623</v>
      </c>
      <c r="S819" s="37">
        <f t="shared" si="115"/>
        <v>7403.5668426428538</v>
      </c>
      <c r="T819" s="37"/>
      <c r="U819" s="37">
        <f t="shared" si="122"/>
        <v>-7.1096297642183233</v>
      </c>
      <c r="V819" s="57">
        <f t="shared" si="123"/>
        <v>339.53045958465145</v>
      </c>
      <c r="W819" s="30">
        <f t="shared" si="116"/>
        <v>7064.0363830582028</v>
      </c>
      <c r="X819" s="113"/>
      <c r="Y819" s="113"/>
      <c r="Z819" s="113"/>
    </row>
    <row r="820" spans="3:155" s="3" customFormat="1" ht="14.25" customHeight="1">
      <c r="C820" s="109" t="s">
        <v>1231</v>
      </c>
      <c r="D820" s="3">
        <v>71</v>
      </c>
      <c r="E820" s="110">
        <v>8295.9378260869562</v>
      </c>
      <c r="F820" s="110">
        <v>720.80620382997211</v>
      </c>
      <c r="G820" s="110">
        <f t="shared" si="124"/>
        <v>766.81511045741718</v>
      </c>
      <c r="H820" s="114"/>
      <c r="I820" s="110">
        <v>8285.8583056995067</v>
      </c>
      <c r="J820" s="111">
        <v>154.48713930851</v>
      </c>
      <c r="K820" s="110">
        <f t="shared" si="125"/>
        <v>8131.3711663909962</v>
      </c>
      <c r="M820" s="57">
        <f t="shared" si="117"/>
        <v>91.581868389223473</v>
      </c>
      <c r="N820" s="57">
        <f t="shared" si="118"/>
        <v>311.29489436218131</v>
      </c>
      <c r="O820" s="59">
        <f t="shared" si="119"/>
        <v>7728.4944036395918</v>
      </c>
      <c r="P820" s="112"/>
      <c r="Q820" s="57">
        <f t="shared" si="120"/>
        <v>3.425267407731277</v>
      </c>
      <c r="R820" s="57">
        <f t="shared" si="121"/>
        <v>321.50229358900623</v>
      </c>
      <c r="S820" s="37">
        <f t="shared" si="115"/>
        <v>7403.5668426428538</v>
      </c>
      <c r="T820" s="37"/>
      <c r="U820" s="37">
        <f t="shared" si="122"/>
        <v>-7.1096297642183233</v>
      </c>
      <c r="V820" s="57">
        <f t="shared" si="123"/>
        <v>339.53045958465145</v>
      </c>
      <c r="W820" s="30">
        <f t="shared" si="116"/>
        <v>7064.0363830582028</v>
      </c>
      <c r="X820" s="113"/>
      <c r="Y820" s="113"/>
      <c r="Z820" s="113"/>
    </row>
    <row r="821" spans="3:155" s="3" customFormat="1" ht="14.25" customHeight="1">
      <c r="C821" s="109" t="s">
        <v>1232</v>
      </c>
      <c r="D821" s="3">
        <v>72</v>
      </c>
      <c r="E821" s="110">
        <v>8295.9378260869562</v>
      </c>
      <c r="F821" s="110">
        <v>720.80620382997211</v>
      </c>
      <c r="G821" s="110">
        <f t="shared" si="124"/>
        <v>766.81511045741718</v>
      </c>
      <c r="H821" s="114"/>
      <c r="I821" s="110">
        <v>8285.8583056995067</v>
      </c>
      <c r="J821" s="111">
        <v>154.48713930851</v>
      </c>
      <c r="K821" s="110">
        <f t="shared" si="125"/>
        <v>8131.3711663909962</v>
      </c>
      <c r="M821" s="57">
        <f t="shared" si="117"/>
        <v>91.581868389223473</v>
      </c>
      <c r="N821" s="57">
        <f t="shared" si="118"/>
        <v>311.29489436218131</v>
      </c>
      <c r="O821" s="59">
        <f t="shared" si="119"/>
        <v>7728.4944036395918</v>
      </c>
      <c r="P821" s="112"/>
      <c r="Q821" s="57">
        <f t="shared" si="120"/>
        <v>3.425267407731277</v>
      </c>
      <c r="R821" s="57">
        <f t="shared" si="121"/>
        <v>321.50229358900623</v>
      </c>
      <c r="S821" s="37">
        <f t="shared" si="115"/>
        <v>7403.5668426428538</v>
      </c>
      <c r="T821" s="37"/>
      <c r="U821" s="37">
        <f t="shared" si="122"/>
        <v>-7.1096297642183233</v>
      </c>
      <c r="V821" s="57">
        <f t="shared" si="123"/>
        <v>339.53045958465145</v>
      </c>
      <c r="W821" s="30">
        <f t="shared" si="116"/>
        <v>7064.0363830582028</v>
      </c>
      <c r="X821" s="113"/>
      <c r="Y821" s="113"/>
      <c r="Z821" s="113"/>
    </row>
    <row r="822" spans="3:155" s="3" customFormat="1" ht="14.25" customHeight="1">
      <c r="C822" s="109" t="s">
        <v>1233</v>
      </c>
      <c r="D822" s="3">
        <v>73</v>
      </c>
      <c r="E822" s="110">
        <v>8295.9378260869562</v>
      </c>
      <c r="F822" s="110">
        <v>720.80620382997211</v>
      </c>
      <c r="G822" s="110">
        <f t="shared" si="124"/>
        <v>766.81511045741718</v>
      </c>
      <c r="H822" s="114"/>
      <c r="I822" s="110">
        <v>8285.8583056995067</v>
      </c>
      <c r="J822" s="111">
        <v>154.48713930851</v>
      </c>
      <c r="K822" s="110">
        <f t="shared" si="125"/>
        <v>8131.3711663909962</v>
      </c>
      <c r="M822" s="57">
        <f t="shared" si="117"/>
        <v>91.581868389223473</v>
      </c>
      <c r="N822" s="57">
        <f t="shared" si="118"/>
        <v>311.29489436218131</v>
      </c>
      <c r="O822" s="59">
        <f t="shared" si="119"/>
        <v>7728.4944036395918</v>
      </c>
      <c r="P822" s="112"/>
      <c r="Q822" s="57">
        <f t="shared" si="120"/>
        <v>3.425267407731277</v>
      </c>
      <c r="R822" s="57">
        <f t="shared" si="121"/>
        <v>321.50229358900623</v>
      </c>
      <c r="S822" s="37">
        <f t="shared" si="115"/>
        <v>7403.5668426428538</v>
      </c>
      <c r="T822" s="37"/>
      <c r="U822" s="37">
        <f t="shared" si="122"/>
        <v>-7.1096297642183233</v>
      </c>
      <c r="V822" s="57">
        <f t="shared" si="123"/>
        <v>339.53045958465145</v>
      </c>
      <c r="W822" s="30">
        <f t="shared" si="116"/>
        <v>7064.0363830582028</v>
      </c>
      <c r="X822" s="113"/>
      <c r="Y822" s="113"/>
      <c r="Z822" s="113"/>
    </row>
    <row r="823" spans="3:155" s="3" customFormat="1" ht="14.25" customHeight="1">
      <c r="C823" s="109" t="s">
        <v>1234</v>
      </c>
      <c r="D823" s="3">
        <v>74</v>
      </c>
      <c r="E823" s="110">
        <v>8295.9378260869562</v>
      </c>
      <c r="F823" s="110">
        <v>720.80620382997211</v>
      </c>
      <c r="G823" s="110">
        <f t="shared" si="124"/>
        <v>766.81511045741718</v>
      </c>
      <c r="H823" s="114"/>
      <c r="I823" s="110">
        <v>8285.8583056995067</v>
      </c>
      <c r="J823" s="111">
        <v>154.48713930851</v>
      </c>
      <c r="K823" s="110">
        <f t="shared" si="125"/>
        <v>8131.3711663909962</v>
      </c>
      <c r="M823" s="57">
        <f t="shared" si="117"/>
        <v>91.581868389223473</v>
      </c>
      <c r="N823" s="57">
        <f t="shared" si="118"/>
        <v>311.29489436218131</v>
      </c>
      <c r="O823" s="59">
        <f t="shared" si="119"/>
        <v>7728.4944036395918</v>
      </c>
      <c r="P823" s="112"/>
      <c r="Q823" s="57">
        <f t="shared" si="120"/>
        <v>3.425267407731277</v>
      </c>
      <c r="R823" s="57">
        <f t="shared" si="121"/>
        <v>321.50229358900623</v>
      </c>
      <c r="S823" s="37">
        <f t="shared" si="115"/>
        <v>7403.5668426428538</v>
      </c>
      <c r="T823" s="37"/>
      <c r="U823" s="37">
        <f t="shared" si="122"/>
        <v>-7.1096297642183233</v>
      </c>
      <c r="V823" s="57">
        <f t="shared" si="123"/>
        <v>339.53045958465145</v>
      </c>
      <c r="W823" s="30">
        <f t="shared" si="116"/>
        <v>7064.0363830582028</v>
      </c>
      <c r="X823" s="113"/>
      <c r="Y823" s="113"/>
      <c r="Z823" s="113"/>
    </row>
    <row r="824" spans="3:155" s="3" customFormat="1" ht="14.25" customHeight="1">
      <c r="C824" s="109" t="s">
        <v>1235</v>
      </c>
      <c r="D824" s="3">
        <v>75</v>
      </c>
      <c r="E824" s="110">
        <v>8295.9378260869562</v>
      </c>
      <c r="F824" s="110">
        <v>720.80620382997211</v>
      </c>
      <c r="G824" s="110">
        <f t="shared" si="124"/>
        <v>766.81511045741718</v>
      </c>
      <c r="H824" s="114"/>
      <c r="I824" s="110">
        <v>8285.8583056995067</v>
      </c>
      <c r="J824" s="111">
        <v>154.48713930851</v>
      </c>
      <c r="K824" s="110">
        <f t="shared" si="125"/>
        <v>8131.3711663909962</v>
      </c>
      <c r="M824" s="57">
        <f t="shared" si="117"/>
        <v>91.581868389223473</v>
      </c>
      <c r="N824" s="57">
        <f t="shared" si="118"/>
        <v>311.29489436218131</v>
      </c>
      <c r="O824" s="59">
        <f t="shared" si="119"/>
        <v>7728.4944036395918</v>
      </c>
      <c r="P824" s="112"/>
      <c r="Q824" s="57">
        <f t="shared" si="120"/>
        <v>3.425267407731277</v>
      </c>
      <c r="R824" s="57">
        <f t="shared" si="121"/>
        <v>321.50229358900623</v>
      </c>
      <c r="S824" s="37">
        <f t="shared" si="115"/>
        <v>7403.5668426428538</v>
      </c>
      <c r="T824" s="37"/>
      <c r="U824" s="37">
        <f t="shared" si="122"/>
        <v>-7.1096297642183233</v>
      </c>
      <c r="V824" s="57">
        <f t="shared" si="123"/>
        <v>339.53045958465145</v>
      </c>
      <c r="W824" s="30">
        <f t="shared" si="116"/>
        <v>7064.0363830582028</v>
      </c>
      <c r="X824" s="113"/>
      <c r="Y824" s="113"/>
      <c r="Z824" s="113"/>
    </row>
    <row r="825" spans="3:155" s="3" customFormat="1" ht="14.25" customHeight="1">
      <c r="C825" s="109" t="s">
        <v>1236</v>
      </c>
      <c r="D825" s="3">
        <v>76</v>
      </c>
      <c r="E825" s="110">
        <v>8295.9378260869562</v>
      </c>
      <c r="F825" s="110">
        <v>720.80620382997211</v>
      </c>
      <c r="G825" s="110">
        <f t="shared" si="124"/>
        <v>766.81511045741718</v>
      </c>
      <c r="H825" s="114"/>
      <c r="I825" s="110">
        <v>8285.8583056995067</v>
      </c>
      <c r="J825" s="111">
        <v>154.48713930851</v>
      </c>
      <c r="K825" s="110">
        <f t="shared" si="125"/>
        <v>8131.3711663909962</v>
      </c>
      <c r="M825" s="57">
        <f t="shared" si="117"/>
        <v>91.581868389223473</v>
      </c>
      <c r="N825" s="57">
        <f t="shared" si="118"/>
        <v>311.29489436218131</v>
      </c>
      <c r="O825" s="59">
        <f t="shared" si="119"/>
        <v>7728.4944036395918</v>
      </c>
      <c r="P825" s="112"/>
      <c r="Q825" s="57">
        <f t="shared" si="120"/>
        <v>3.425267407731277</v>
      </c>
      <c r="R825" s="57">
        <f t="shared" si="121"/>
        <v>321.50229358900623</v>
      </c>
      <c r="S825" s="37">
        <f t="shared" si="115"/>
        <v>7403.5668426428538</v>
      </c>
      <c r="T825" s="37"/>
      <c r="U825" s="37">
        <f t="shared" si="122"/>
        <v>-7.1096297642183233</v>
      </c>
      <c r="V825" s="57">
        <f t="shared" si="123"/>
        <v>339.53045958465145</v>
      </c>
      <c r="W825" s="30">
        <f t="shared" si="116"/>
        <v>7064.0363830582028</v>
      </c>
      <c r="X825" s="113"/>
      <c r="Y825" s="113"/>
      <c r="Z825" s="113"/>
    </row>
    <row r="826" spans="3:155" s="3" customFormat="1" ht="14.25" customHeight="1">
      <c r="C826" s="109" t="s">
        <v>1237</v>
      </c>
      <c r="D826" s="3">
        <v>77</v>
      </c>
      <c r="E826" s="110">
        <v>8295.9378260869562</v>
      </c>
      <c r="F826" s="110">
        <v>720.80620382997211</v>
      </c>
      <c r="G826" s="110">
        <f t="shared" si="124"/>
        <v>766.81511045741718</v>
      </c>
      <c r="H826" s="114"/>
      <c r="I826" s="110">
        <v>8285.8583056995067</v>
      </c>
      <c r="J826" s="111">
        <v>154.48713930851</v>
      </c>
      <c r="K826" s="110">
        <f t="shared" si="125"/>
        <v>8131.3711663909962</v>
      </c>
      <c r="M826" s="57">
        <f t="shared" si="117"/>
        <v>91.581868389223473</v>
      </c>
      <c r="N826" s="57">
        <f t="shared" si="118"/>
        <v>311.29489436218131</v>
      </c>
      <c r="O826" s="59">
        <f t="shared" si="119"/>
        <v>7728.4944036395918</v>
      </c>
      <c r="P826" s="112"/>
      <c r="Q826" s="57">
        <f t="shared" si="120"/>
        <v>3.425267407731277</v>
      </c>
      <c r="R826" s="57">
        <f t="shared" si="121"/>
        <v>321.50229358900623</v>
      </c>
      <c r="S826" s="37">
        <f t="shared" si="115"/>
        <v>7403.5668426428538</v>
      </c>
      <c r="T826" s="37"/>
      <c r="U826" s="37">
        <f t="shared" si="122"/>
        <v>-7.1096297642183233</v>
      </c>
      <c r="V826" s="57">
        <f t="shared" si="123"/>
        <v>339.53045958465145</v>
      </c>
      <c r="W826" s="30">
        <f t="shared" si="116"/>
        <v>7064.0363830582028</v>
      </c>
      <c r="X826" s="113"/>
      <c r="Y826" s="113"/>
      <c r="Z826" s="113"/>
    </row>
    <row r="827" spans="3:155" s="3" customFormat="1" ht="14.25" customHeight="1">
      <c r="C827" s="109" t="s">
        <v>1238</v>
      </c>
      <c r="D827" s="3">
        <v>78</v>
      </c>
      <c r="E827" s="110">
        <v>8295.9378260869562</v>
      </c>
      <c r="F827" s="110">
        <v>720.80620382997211</v>
      </c>
      <c r="G827" s="110">
        <f t="shared" si="124"/>
        <v>766.81511045741718</v>
      </c>
      <c r="H827" s="114"/>
      <c r="I827" s="110">
        <v>8285.8583056995067</v>
      </c>
      <c r="J827" s="111">
        <v>154.48713930851</v>
      </c>
      <c r="K827" s="110">
        <f t="shared" si="125"/>
        <v>8131.3711663909962</v>
      </c>
      <c r="M827" s="57">
        <f t="shared" si="117"/>
        <v>91.581868389223473</v>
      </c>
      <c r="N827" s="57">
        <f t="shared" si="118"/>
        <v>311.29489436218131</v>
      </c>
      <c r="O827" s="59">
        <f t="shared" si="119"/>
        <v>7728.4944036395918</v>
      </c>
      <c r="P827" s="112"/>
      <c r="Q827" s="57">
        <f t="shared" si="120"/>
        <v>3.425267407731277</v>
      </c>
      <c r="R827" s="57">
        <f t="shared" si="121"/>
        <v>321.50229358900623</v>
      </c>
      <c r="S827" s="37">
        <f t="shared" si="115"/>
        <v>7403.5668426428538</v>
      </c>
      <c r="T827" s="37"/>
      <c r="U827" s="37">
        <f t="shared" si="122"/>
        <v>-7.1096297642183233</v>
      </c>
      <c r="V827" s="57">
        <f t="shared" si="123"/>
        <v>339.53045958465145</v>
      </c>
      <c r="W827" s="30">
        <f t="shared" si="116"/>
        <v>7064.0363830582028</v>
      </c>
      <c r="X827" s="113"/>
      <c r="Y827" s="113"/>
      <c r="Z827" s="113"/>
    </row>
    <row r="828" spans="3:155" s="3" customFormat="1" ht="14.25" customHeight="1">
      <c r="C828" s="109" t="s">
        <v>1239</v>
      </c>
      <c r="D828" s="3">
        <v>79</v>
      </c>
      <c r="E828" s="110">
        <v>8295.9378260869562</v>
      </c>
      <c r="F828" s="110">
        <v>720.80620382997211</v>
      </c>
      <c r="G828" s="110">
        <f t="shared" si="124"/>
        <v>766.81511045741718</v>
      </c>
      <c r="H828" s="114"/>
      <c r="I828" s="110">
        <v>8285.8583056995067</v>
      </c>
      <c r="J828" s="111">
        <v>154.48713930851</v>
      </c>
      <c r="K828" s="110">
        <f t="shared" si="125"/>
        <v>8131.3711663909962</v>
      </c>
      <c r="M828" s="57">
        <f t="shared" si="117"/>
        <v>91.581868389223473</v>
      </c>
      <c r="N828" s="57">
        <f t="shared" si="118"/>
        <v>311.29489436218131</v>
      </c>
      <c r="O828" s="59">
        <f t="shared" si="119"/>
        <v>7728.4944036395918</v>
      </c>
      <c r="P828" s="112"/>
      <c r="Q828" s="57">
        <f t="shared" si="120"/>
        <v>3.425267407731277</v>
      </c>
      <c r="R828" s="57">
        <f t="shared" si="121"/>
        <v>321.50229358900623</v>
      </c>
      <c r="S828" s="37">
        <f t="shared" si="115"/>
        <v>7403.5668426428538</v>
      </c>
      <c r="T828" s="37"/>
      <c r="U828" s="37">
        <f t="shared" si="122"/>
        <v>-7.1096297642183233</v>
      </c>
      <c r="V828" s="57">
        <f t="shared" si="123"/>
        <v>339.53045958465145</v>
      </c>
      <c r="W828" s="30">
        <f t="shared" si="116"/>
        <v>7064.0363830582028</v>
      </c>
      <c r="X828" s="113"/>
      <c r="Y828" s="113"/>
      <c r="Z828" s="113"/>
    </row>
    <row r="829" spans="3:155" s="115" customFormat="1" ht="14.25" customHeight="1">
      <c r="C829" s="109" t="s">
        <v>1240</v>
      </c>
      <c r="D829" s="3">
        <v>80</v>
      </c>
      <c r="E829" s="110">
        <v>8295.9378260869562</v>
      </c>
      <c r="F829" s="110">
        <v>720.80620382997211</v>
      </c>
      <c r="G829" s="110">
        <f t="shared" si="124"/>
        <v>766.81511045741718</v>
      </c>
      <c r="H829" s="114"/>
      <c r="I829" s="110">
        <v>8285.8583056995067</v>
      </c>
      <c r="J829" s="111">
        <v>154.48713930851</v>
      </c>
      <c r="K829" s="110">
        <f t="shared" si="125"/>
        <v>8131.3711663909962</v>
      </c>
      <c r="L829" s="3"/>
      <c r="M829" s="57">
        <f t="shared" si="117"/>
        <v>91.581868389223473</v>
      </c>
      <c r="N829" s="57">
        <f t="shared" si="118"/>
        <v>311.29489436218131</v>
      </c>
      <c r="O829" s="59">
        <f t="shared" si="119"/>
        <v>7728.4944036395918</v>
      </c>
      <c r="P829" s="112"/>
      <c r="Q829" s="57">
        <f t="shared" si="120"/>
        <v>3.425267407731277</v>
      </c>
      <c r="R829" s="57">
        <f t="shared" si="121"/>
        <v>321.50229358900623</v>
      </c>
      <c r="S829" s="37">
        <f t="shared" si="115"/>
        <v>7403.5668426428538</v>
      </c>
      <c r="T829" s="37"/>
      <c r="U829" s="37">
        <f t="shared" si="122"/>
        <v>-7.1096297642183233</v>
      </c>
      <c r="V829" s="57">
        <f t="shared" si="123"/>
        <v>339.53045958465145</v>
      </c>
      <c r="W829" s="30">
        <f t="shared" si="116"/>
        <v>7064.0363830582028</v>
      </c>
      <c r="X829" s="113"/>
      <c r="Y829" s="113"/>
      <c r="Z829" s="113"/>
      <c r="AA829" s="3"/>
      <c r="AB829" s="3"/>
      <c r="AC829" s="3"/>
      <c r="AD829" s="3"/>
      <c r="AE829" s="3"/>
      <c r="AF829" s="3"/>
      <c r="AG829" s="3"/>
      <c r="AH829" s="3"/>
      <c r="AI829" s="3"/>
      <c r="AJ829" s="3"/>
      <c r="AK829" s="3"/>
      <c r="AL829" s="3"/>
      <c r="AM829" s="3"/>
      <c r="AN829" s="3"/>
      <c r="AO829" s="3"/>
      <c r="AP829" s="3"/>
      <c r="AQ829" s="3"/>
      <c r="AR829" s="3"/>
      <c r="AS829" s="3"/>
      <c r="AT829" s="3"/>
      <c r="AU829" s="3"/>
      <c r="AV829" s="3"/>
      <c r="AW829" s="3"/>
      <c r="AX829" s="3"/>
      <c r="AY829" s="3"/>
      <c r="AZ829" s="3"/>
      <c r="BA829" s="3"/>
      <c r="BB829" s="3"/>
      <c r="BC829" s="3"/>
      <c r="BD829" s="3"/>
      <c r="BE829" s="3"/>
      <c r="BF829" s="3"/>
      <c r="BG829" s="3"/>
      <c r="BH829" s="3"/>
      <c r="BI829" s="3"/>
      <c r="BJ829" s="3"/>
      <c r="BK829" s="3"/>
      <c r="BL829" s="3"/>
      <c r="BM829" s="3"/>
      <c r="BN829" s="3"/>
      <c r="BO829" s="3"/>
      <c r="BP829" s="3"/>
      <c r="BQ829" s="3"/>
      <c r="BR829" s="3"/>
      <c r="BS829" s="3"/>
      <c r="BT829" s="3"/>
      <c r="BU829" s="3"/>
      <c r="BV829" s="3"/>
      <c r="BW829" s="3"/>
      <c r="BX829" s="3"/>
      <c r="BY829" s="3"/>
      <c r="BZ829" s="3"/>
      <c r="CA829" s="3"/>
      <c r="CB829" s="3"/>
      <c r="CC829" s="3"/>
      <c r="CD829" s="3"/>
      <c r="CE829" s="3"/>
      <c r="CF829" s="3"/>
      <c r="CG829" s="3"/>
      <c r="CH829" s="3"/>
      <c r="CI829" s="3"/>
      <c r="CJ829" s="3"/>
      <c r="CK829" s="3"/>
      <c r="CL829" s="3"/>
      <c r="CM829" s="3"/>
      <c r="CN829" s="3"/>
      <c r="CO829" s="3"/>
      <c r="CP829" s="3"/>
      <c r="CQ829" s="3"/>
      <c r="CR829" s="3"/>
      <c r="CS829" s="3"/>
      <c r="CT829" s="3"/>
      <c r="CU829" s="3"/>
      <c r="CV829" s="3"/>
      <c r="CW829" s="3"/>
      <c r="CX829" s="3"/>
      <c r="CY829" s="3"/>
      <c r="CZ829" s="3"/>
      <c r="DA829" s="3"/>
      <c r="DB829" s="3"/>
      <c r="DC829" s="3"/>
      <c r="DD829" s="3"/>
      <c r="DE829" s="3"/>
      <c r="DF829" s="3"/>
      <c r="DG829" s="3"/>
      <c r="DH829" s="3"/>
      <c r="DI829" s="3"/>
      <c r="DJ829" s="3"/>
      <c r="DK829" s="3"/>
      <c r="DL829" s="3"/>
      <c r="DM829" s="3"/>
      <c r="DN829" s="3"/>
      <c r="DO829" s="3"/>
      <c r="DP829" s="3"/>
      <c r="DQ829" s="3"/>
      <c r="DR829" s="3"/>
      <c r="DS829" s="3"/>
      <c r="DT829" s="3"/>
      <c r="DU829" s="3"/>
      <c r="DV829" s="3"/>
      <c r="DW829" s="3"/>
      <c r="DX829" s="3"/>
      <c r="DY829" s="3"/>
      <c r="DZ829" s="3"/>
      <c r="EA829" s="3"/>
      <c r="EB829" s="3"/>
      <c r="EC829" s="3"/>
      <c r="ED829" s="3"/>
      <c r="EE829" s="3"/>
      <c r="EF829" s="3"/>
      <c r="EG829" s="3"/>
      <c r="EH829" s="3"/>
      <c r="EI829" s="3"/>
      <c r="EJ829" s="3"/>
      <c r="EK829" s="3"/>
      <c r="EL829" s="3"/>
      <c r="EM829" s="3"/>
      <c r="EN829" s="3"/>
      <c r="EO829" s="3"/>
      <c r="EP829" s="3"/>
      <c r="EQ829" s="3"/>
      <c r="ER829" s="3"/>
      <c r="ES829" s="3"/>
      <c r="ET829" s="3"/>
      <c r="EU829" s="3"/>
      <c r="EV829" s="3"/>
      <c r="EW829" s="3"/>
      <c r="EX829" s="3"/>
      <c r="EY829" s="3"/>
    </row>
    <row r="830" spans="3:155" s="114" customFormat="1">
      <c r="C830" s="109" t="s">
        <v>1241</v>
      </c>
      <c r="D830" s="3">
        <v>81</v>
      </c>
      <c r="E830" s="110">
        <v>8295.9378260869562</v>
      </c>
      <c r="F830" s="110">
        <v>720.80620382997211</v>
      </c>
      <c r="G830" s="110">
        <f t="shared" si="124"/>
        <v>766.81511045741718</v>
      </c>
      <c r="I830" s="110">
        <v>8285.8583056995067</v>
      </c>
      <c r="J830" s="111">
        <v>154.48713930851</v>
      </c>
      <c r="K830" s="110">
        <f t="shared" si="125"/>
        <v>8131.3711663909962</v>
      </c>
      <c r="L830" s="3"/>
      <c r="M830" s="57">
        <f t="shared" si="117"/>
        <v>91.581868389223473</v>
      </c>
      <c r="N830" s="57">
        <f t="shared" si="118"/>
        <v>311.29489436218131</v>
      </c>
      <c r="O830" s="59">
        <f t="shared" si="119"/>
        <v>7728.4944036395918</v>
      </c>
      <c r="P830" s="112"/>
      <c r="Q830" s="57">
        <f t="shared" si="120"/>
        <v>3.425267407731277</v>
      </c>
      <c r="R830" s="57">
        <f t="shared" si="121"/>
        <v>321.50229358900623</v>
      </c>
      <c r="S830" s="37">
        <f t="shared" si="115"/>
        <v>7403.5668426428538</v>
      </c>
      <c r="T830" s="37"/>
      <c r="U830" s="37">
        <f t="shared" si="122"/>
        <v>-7.1096297642183233</v>
      </c>
      <c r="V830" s="57">
        <f t="shared" si="123"/>
        <v>339.53045958465145</v>
      </c>
      <c r="W830" s="30">
        <f t="shared" si="116"/>
        <v>7064.0363830582028</v>
      </c>
      <c r="X830" s="113"/>
      <c r="Y830" s="113"/>
      <c r="Z830" s="113"/>
      <c r="AA830" s="3"/>
      <c r="AB830" s="3"/>
      <c r="AC830" s="3"/>
      <c r="AD830" s="3"/>
      <c r="AE830" s="3"/>
      <c r="AF830" s="3"/>
      <c r="AG830" s="3"/>
      <c r="AH830" s="3"/>
      <c r="AI830" s="3"/>
      <c r="AJ830" s="3"/>
      <c r="AK830" s="3"/>
      <c r="AL830" s="3"/>
      <c r="AM830" s="3"/>
      <c r="AN830" s="3"/>
      <c r="AO830" s="3"/>
      <c r="AP830" s="3"/>
      <c r="AQ830" s="3"/>
      <c r="AR830" s="3"/>
      <c r="AS830" s="3"/>
      <c r="AT830" s="3"/>
      <c r="AU830" s="3"/>
      <c r="AV830" s="3"/>
      <c r="AW830" s="3"/>
      <c r="AX830" s="3"/>
      <c r="AY830" s="3"/>
      <c r="AZ830" s="3"/>
      <c r="BA830" s="3"/>
      <c r="BB830" s="3"/>
      <c r="BC830" s="3"/>
      <c r="BD830" s="3"/>
      <c r="BE830" s="3"/>
      <c r="BF830" s="3"/>
      <c r="BG830" s="3"/>
      <c r="BH830" s="3"/>
      <c r="BI830" s="3"/>
      <c r="BJ830" s="3"/>
      <c r="BK830" s="3"/>
      <c r="BL830" s="3"/>
      <c r="BM830" s="3"/>
      <c r="BN830" s="3"/>
      <c r="BO830" s="3"/>
      <c r="BP830" s="3"/>
      <c r="BQ830" s="3"/>
      <c r="BR830" s="3"/>
      <c r="BS830" s="3"/>
      <c r="BT830" s="3"/>
      <c r="BU830" s="3"/>
      <c r="BV830" s="3"/>
      <c r="BW830" s="3"/>
      <c r="BX830" s="3"/>
      <c r="BY830" s="3"/>
      <c r="BZ830" s="3"/>
      <c r="CA830" s="3"/>
      <c r="CB830" s="3"/>
      <c r="CC830" s="3"/>
      <c r="CD830" s="3"/>
      <c r="CE830" s="3"/>
      <c r="CF830" s="3"/>
      <c r="CG830" s="3"/>
      <c r="CH830" s="3"/>
      <c r="CI830" s="3"/>
      <c r="CJ830" s="3"/>
      <c r="CK830" s="3"/>
      <c r="CL830" s="3"/>
      <c r="CM830" s="3"/>
      <c r="CN830" s="3"/>
      <c r="CO830" s="3"/>
      <c r="CP830" s="3"/>
      <c r="CQ830" s="3"/>
      <c r="CR830" s="3"/>
      <c r="CS830" s="3"/>
      <c r="CT830" s="3"/>
      <c r="CU830" s="3"/>
      <c r="CV830" s="3"/>
      <c r="CW830" s="3"/>
      <c r="CX830" s="3"/>
      <c r="CY830" s="3"/>
      <c r="CZ830" s="3"/>
      <c r="DA830" s="3"/>
      <c r="DB830" s="3"/>
      <c r="DC830" s="3"/>
      <c r="DD830" s="3"/>
      <c r="DE830" s="3"/>
      <c r="DF830" s="3"/>
      <c r="DG830" s="3"/>
      <c r="DH830" s="3"/>
      <c r="DI830" s="3"/>
      <c r="DJ830" s="3"/>
      <c r="DK830" s="3"/>
      <c r="DL830" s="3"/>
      <c r="DM830" s="3"/>
      <c r="DN830" s="3"/>
      <c r="DO830" s="3"/>
      <c r="DP830" s="3"/>
      <c r="DQ830" s="3"/>
      <c r="DR830" s="3"/>
      <c r="DS830" s="3"/>
      <c r="DT830" s="3"/>
      <c r="DU830" s="3"/>
      <c r="DV830" s="3"/>
      <c r="DW830" s="3"/>
      <c r="DX830" s="3"/>
      <c r="DY830" s="3"/>
      <c r="DZ830" s="3"/>
      <c r="EA830" s="3"/>
      <c r="EB830" s="3"/>
      <c r="EC830" s="3"/>
      <c r="ED830" s="3"/>
      <c r="EE830" s="3"/>
      <c r="EF830" s="3"/>
      <c r="EG830" s="3"/>
      <c r="EH830" s="3"/>
      <c r="EI830" s="3"/>
      <c r="EJ830" s="3"/>
      <c r="EK830" s="3"/>
      <c r="EL830" s="3"/>
      <c r="EM830" s="3"/>
      <c r="EN830" s="3"/>
      <c r="EO830" s="3"/>
      <c r="EP830" s="3"/>
      <c r="EQ830" s="3"/>
      <c r="ER830" s="3"/>
      <c r="ES830" s="3"/>
      <c r="ET830" s="3"/>
      <c r="EU830" s="3"/>
      <c r="EV830" s="3"/>
      <c r="EW830" s="3"/>
      <c r="EX830" s="3"/>
      <c r="EY830" s="3"/>
    </row>
    <row r="831" spans="3:155" s="114" customFormat="1">
      <c r="C831" s="109" t="s">
        <v>1242</v>
      </c>
      <c r="D831" s="3">
        <v>82</v>
      </c>
      <c r="E831" s="110">
        <v>8295.9378260869562</v>
      </c>
      <c r="F831" s="110">
        <v>720.80620382997211</v>
      </c>
      <c r="G831" s="110">
        <f t="shared" si="124"/>
        <v>766.81511045741718</v>
      </c>
      <c r="I831" s="110">
        <v>8285.8583056995067</v>
      </c>
      <c r="J831" s="111">
        <v>154.48713930851</v>
      </c>
      <c r="K831" s="110">
        <f t="shared" si="125"/>
        <v>8131.3711663909962</v>
      </c>
      <c r="L831" s="3"/>
      <c r="M831" s="57">
        <f t="shared" si="117"/>
        <v>91.581868389223473</v>
      </c>
      <c r="N831" s="57">
        <f t="shared" si="118"/>
        <v>311.29489436218131</v>
      </c>
      <c r="O831" s="59">
        <f t="shared" si="119"/>
        <v>7728.4944036395918</v>
      </c>
      <c r="P831" s="112"/>
      <c r="Q831" s="57">
        <f t="shared" si="120"/>
        <v>3.425267407731277</v>
      </c>
      <c r="R831" s="57">
        <f t="shared" si="121"/>
        <v>321.50229358900623</v>
      </c>
      <c r="S831" s="37">
        <f t="shared" si="115"/>
        <v>7403.5668426428538</v>
      </c>
      <c r="T831" s="37"/>
      <c r="U831" s="37">
        <f t="shared" si="122"/>
        <v>-7.1096297642183233</v>
      </c>
      <c r="V831" s="57">
        <f t="shared" si="123"/>
        <v>339.53045958465145</v>
      </c>
      <c r="W831" s="30">
        <f t="shared" si="116"/>
        <v>7064.0363830582028</v>
      </c>
      <c r="X831" s="113"/>
      <c r="Y831" s="113"/>
      <c r="Z831" s="113"/>
      <c r="AA831" s="3"/>
      <c r="AB831" s="3"/>
      <c r="AC831" s="3"/>
      <c r="AD831" s="3"/>
      <c r="AE831" s="3"/>
      <c r="AF831" s="3"/>
      <c r="AG831" s="3"/>
      <c r="AH831" s="3"/>
      <c r="AI831" s="3"/>
      <c r="AJ831" s="3"/>
      <c r="AK831" s="3"/>
      <c r="AL831" s="3"/>
      <c r="AM831" s="3"/>
      <c r="AN831" s="3"/>
      <c r="AO831" s="3"/>
      <c r="AP831" s="3"/>
      <c r="AQ831" s="3"/>
      <c r="AR831" s="3"/>
      <c r="AS831" s="3"/>
      <c r="AT831" s="3"/>
      <c r="AU831" s="3"/>
      <c r="AV831" s="3"/>
      <c r="AW831" s="3"/>
      <c r="AX831" s="3"/>
      <c r="AY831" s="3"/>
      <c r="AZ831" s="3"/>
      <c r="BA831" s="3"/>
      <c r="BB831" s="3"/>
      <c r="BC831" s="3"/>
      <c r="BD831" s="3"/>
      <c r="BE831" s="3"/>
      <c r="BF831" s="3"/>
      <c r="BG831" s="3"/>
      <c r="BH831" s="3"/>
      <c r="BI831" s="3"/>
      <c r="BJ831" s="3"/>
      <c r="BK831" s="3"/>
      <c r="BL831" s="3"/>
      <c r="BM831" s="3"/>
      <c r="BN831" s="3"/>
      <c r="BO831" s="3"/>
      <c r="BP831" s="3"/>
      <c r="BQ831" s="3"/>
      <c r="BR831" s="3"/>
      <c r="BS831" s="3"/>
      <c r="BT831" s="3"/>
      <c r="BU831" s="3"/>
      <c r="BV831" s="3"/>
      <c r="BW831" s="3"/>
      <c r="BX831" s="3"/>
      <c r="BY831" s="3"/>
      <c r="BZ831" s="3"/>
      <c r="CA831" s="3"/>
      <c r="CB831" s="3"/>
      <c r="CC831" s="3"/>
      <c r="CD831" s="3"/>
      <c r="CE831" s="3"/>
      <c r="CF831" s="3"/>
      <c r="CG831" s="3"/>
      <c r="CH831" s="3"/>
      <c r="CI831" s="3"/>
      <c r="CJ831" s="3"/>
      <c r="CK831" s="3"/>
      <c r="CL831" s="3"/>
      <c r="CM831" s="3"/>
      <c r="CN831" s="3"/>
      <c r="CO831" s="3"/>
      <c r="CP831" s="3"/>
      <c r="CQ831" s="3"/>
      <c r="CR831" s="3"/>
      <c r="CS831" s="3"/>
      <c r="CT831" s="3"/>
      <c r="CU831" s="3"/>
      <c r="CV831" s="3"/>
      <c r="CW831" s="3"/>
      <c r="CX831" s="3"/>
      <c r="CY831" s="3"/>
      <c r="CZ831" s="3"/>
      <c r="DA831" s="3"/>
      <c r="DB831" s="3"/>
      <c r="DC831" s="3"/>
      <c r="DD831" s="3"/>
      <c r="DE831" s="3"/>
      <c r="DF831" s="3"/>
      <c r="DG831" s="3"/>
      <c r="DH831" s="3"/>
      <c r="DI831" s="3"/>
      <c r="DJ831" s="3"/>
      <c r="DK831" s="3"/>
      <c r="DL831" s="3"/>
      <c r="DM831" s="3"/>
      <c r="DN831" s="3"/>
      <c r="DO831" s="3"/>
      <c r="DP831" s="3"/>
      <c r="DQ831" s="3"/>
      <c r="DR831" s="3"/>
      <c r="DS831" s="3"/>
      <c r="DT831" s="3"/>
      <c r="DU831" s="3"/>
      <c r="DV831" s="3"/>
      <c r="DW831" s="3"/>
      <c r="DX831" s="3"/>
      <c r="DY831" s="3"/>
      <c r="DZ831" s="3"/>
      <c r="EA831" s="3"/>
      <c r="EB831" s="3"/>
      <c r="EC831" s="3"/>
      <c r="ED831" s="3"/>
      <c r="EE831" s="3"/>
      <c r="EF831" s="3"/>
      <c r="EG831" s="3"/>
      <c r="EH831" s="3"/>
      <c r="EI831" s="3"/>
      <c r="EJ831" s="3"/>
      <c r="EK831" s="3"/>
      <c r="EL831" s="3"/>
      <c r="EM831" s="3"/>
      <c r="EN831" s="3"/>
      <c r="EO831" s="3"/>
      <c r="EP831" s="3"/>
      <c r="EQ831" s="3"/>
      <c r="ER831" s="3"/>
      <c r="ES831" s="3"/>
      <c r="ET831" s="3"/>
      <c r="EU831" s="3"/>
      <c r="EV831" s="3"/>
      <c r="EW831" s="3"/>
      <c r="EX831" s="3"/>
      <c r="EY831" s="3"/>
    </row>
    <row r="832" spans="3:155" s="3" customFormat="1" ht="14.25" customHeight="1">
      <c r="C832" s="109" t="s">
        <v>1243</v>
      </c>
      <c r="D832" s="3">
        <v>83</v>
      </c>
      <c r="E832" s="110">
        <v>8295.9378260869562</v>
      </c>
      <c r="F832" s="110">
        <v>720.80620382997211</v>
      </c>
      <c r="G832" s="110">
        <f t="shared" si="124"/>
        <v>766.81511045741718</v>
      </c>
      <c r="H832" s="114"/>
      <c r="I832" s="110">
        <v>8285.8583056995067</v>
      </c>
      <c r="J832" s="111">
        <v>154.48713930851</v>
      </c>
      <c r="K832" s="110">
        <f t="shared" si="125"/>
        <v>8131.3711663909962</v>
      </c>
      <c r="M832" s="57">
        <f t="shared" si="117"/>
        <v>91.581868389223473</v>
      </c>
      <c r="N832" s="57">
        <f t="shared" si="118"/>
        <v>311.29489436218131</v>
      </c>
      <c r="O832" s="59">
        <f t="shared" si="119"/>
        <v>7728.4944036395918</v>
      </c>
      <c r="P832" s="112"/>
      <c r="Q832" s="57">
        <f t="shared" si="120"/>
        <v>3.425267407731277</v>
      </c>
      <c r="R832" s="57">
        <f t="shared" si="121"/>
        <v>321.50229358900623</v>
      </c>
      <c r="S832" s="37">
        <f t="shared" si="115"/>
        <v>7403.5668426428538</v>
      </c>
      <c r="T832" s="37"/>
      <c r="U832" s="37">
        <f t="shared" si="122"/>
        <v>-7.1096297642183233</v>
      </c>
      <c r="V832" s="57">
        <f t="shared" si="123"/>
        <v>339.53045958465145</v>
      </c>
      <c r="W832" s="30">
        <f t="shared" si="116"/>
        <v>7064.0363830582028</v>
      </c>
      <c r="X832" s="113"/>
      <c r="Y832" s="113"/>
      <c r="Z832" s="113"/>
    </row>
    <row r="833" spans="2:155" s="3" customFormat="1">
      <c r="C833" s="109" t="s">
        <v>1244</v>
      </c>
      <c r="D833" s="3">
        <v>84</v>
      </c>
      <c r="E833" s="110">
        <v>8295.9378260869562</v>
      </c>
      <c r="F833" s="110">
        <v>720.80620382997211</v>
      </c>
      <c r="G833" s="110">
        <f t="shared" si="124"/>
        <v>766.81511045741718</v>
      </c>
      <c r="H833" s="114"/>
      <c r="I833" s="110">
        <v>8285.8583056995067</v>
      </c>
      <c r="J833" s="111">
        <v>154.48713930851</v>
      </c>
      <c r="K833" s="110">
        <f t="shared" si="125"/>
        <v>8131.3711663909962</v>
      </c>
      <c r="M833" s="57">
        <f t="shared" si="117"/>
        <v>91.581868389223473</v>
      </c>
      <c r="N833" s="57">
        <f t="shared" si="118"/>
        <v>311.29489436218131</v>
      </c>
      <c r="O833" s="59">
        <f t="shared" si="119"/>
        <v>7728.4944036395918</v>
      </c>
      <c r="P833" s="112"/>
      <c r="Q833" s="57">
        <f t="shared" si="120"/>
        <v>3.425267407731277</v>
      </c>
      <c r="R833" s="57">
        <f t="shared" si="121"/>
        <v>321.50229358900623</v>
      </c>
      <c r="S833" s="37">
        <f t="shared" si="115"/>
        <v>7403.5668426428538</v>
      </c>
      <c r="T833" s="37"/>
      <c r="U833" s="37">
        <f t="shared" si="122"/>
        <v>-7.1096297642183233</v>
      </c>
      <c r="V833" s="57">
        <f t="shared" si="123"/>
        <v>339.53045958465145</v>
      </c>
      <c r="W833" s="30">
        <f t="shared" si="116"/>
        <v>7064.0363830582028</v>
      </c>
      <c r="X833" s="113"/>
      <c r="Y833" s="113"/>
      <c r="Z833" s="113"/>
    </row>
    <row r="834" spans="2:155" s="3" customFormat="1">
      <c r="C834" s="109" t="s">
        <v>1245</v>
      </c>
      <c r="D834" s="3">
        <v>85</v>
      </c>
      <c r="E834" s="110">
        <v>8295.9378260869562</v>
      </c>
      <c r="F834" s="110">
        <v>720.80620382997211</v>
      </c>
      <c r="G834" s="110">
        <f t="shared" si="124"/>
        <v>766.81511045741718</v>
      </c>
      <c r="H834" s="114"/>
      <c r="I834" s="110">
        <v>8285.8583056995067</v>
      </c>
      <c r="J834" s="111">
        <v>154.48713930851</v>
      </c>
      <c r="K834" s="110">
        <f t="shared" si="125"/>
        <v>8131.3711663909962</v>
      </c>
      <c r="M834" s="57">
        <f t="shared" si="117"/>
        <v>91.581868389223473</v>
      </c>
      <c r="N834" s="57">
        <f t="shared" si="118"/>
        <v>311.29489436218131</v>
      </c>
      <c r="O834" s="59">
        <f t="shared" si="119"/>
        <v>7728.4944036395918</v>
      </c>
      <c r="P834" s="112"/>
      <c r="Q834" s="57">
        <f t="shared" si="120"/>
        <v>3.425267407731277</v>
      </c>
      <c r="R834" s="57">
        <f t="shared" si="121"/>
        <v>321.50229358900623</v>
      </c>
      <c r="S834" s="37">
        <f t="shared" si="115"/>
        <v>7403.5668426428538</v>
      </c>
      <c r="T834" s="37"/>
      <c r="U834" s="37">
        <f t="shared" si="122"/>
        <v>-7.1096297642183233</v>
      </c>
      <c r="V834" s="57">
        <f t="shared" si="123"/>
        <v>339.53045958465145</v>
      </c>
      <c r="W834" s="30">
        <f t="shared" si="116"/>
        <v>7064.0363830582028</v>
      </c>
      <c r="X834" s="113"/>
      <c r="Y834" s="113"/>
      <c r="Z834" s="113"/>
    </row>
    <row r="835" spans="2:155" s="3" customFormat="1">
      <c r="C835" s="109" t="s">
        <v>1246</v>
      </c>
      <c r="D835" s="3">
        <v>86</v>
      </c>
      <c r="E835" s="110">
        <v>8295.9378260869562</v>
      </c>
      <c r="F835" s="110">
        <v>720.80620382997211</v>
      </c>
      <c r="G835" s="110">
        <f t="shared" si="124"/>
        <v>766.81511045741718</v>
      </c>
      <c r="H835" s="114"/>
      <c r="I835" s="110">
        <v>8285.8583056995067</v>
      </c>
      <c r="J835" s="111">
        <v>154.48713930851</v>
      </c>
      <c r="K835" s="110">
        <f t="shared" si="125"/>
        <v>8131.3711663909962</v>
      </c>
      <c r="M835" s="57">
        <f t="shared" si="117"/>
        <v>91.581868389223473</v>
      </c>
      <c r="N835" s="57">
        <f t="shared" si="118"/>
        <v>311.29489436218131</v>
      </c>
      <c r="O835" s="59">
        <f t="shared" si="119"/>
        <v>7728.4944036395918</v>
      </c>
      <c r="P835" s="112"/>
      <c r="Q835" s="57">
        <f t="shared" si="120"/>
        <v>3.425267407731277</v>
      </c>
      <c r="R835" s="57">
        <f t="shared" si="121"/>
        <v>321.50229358900623</v>
      </c>
      <c r="S835" s="37">
        <f t="shared" si="115"/>
        <v>7403.5668426428538</v>
      </c>
      <c r="T835" s="37"/>
      <c r="U835" s="37">
        <f t="shared" si="122"/>
        <v>-7.1096297642183233</v>
      </c>
      <c r="V835" s="57">
        <f t="shared" si="123"/>
        <v>339.53045958465145</v>
      </c>
      <c r="W835" s="30">
        <f t="shared" si="116"/>
        <v>7064.0363830582028</v>
      </c>
      <c r="X835" s="113"/>
      <c r="Y835" s="113"/>
      <c r="Z835" s="113"/>
    </row>
    <row r="836" spans="2:155" s="3" customFormat="1">
      <c r="C836" s="109" t="s">
        <v>1247</v>
      </c>
      <c r="D836" s="3">
        <v>87</v>
      </c>
      <c r="E836" s="110">
        <v>8295.9378260869562</v>
      </c>
      <c r="F836" s="110">
        <v>720.80620382997211</v>
      </c>
      <c r="G836" s="110">
        <f t="shared" si="124"/>
        <v>766.81511045741718</v>
      </c>
      <c r="H836" s="114"/>
      <c r="I836" s="110">
        <v>8285.8583056995067</v>
      </c>
      <c r="J836" s="111">
        <v>154.48713930851</v>
      </c>
      <c r="K836" s="110">
        <f t="shared" si="125"/>
        <v>8131.3711663909962</v>
      </c>
      <c r="M836" s="57">
        <f t="shared" si="117"/>
        <v>91.581868389223473</v>
      </c>
      <c r="N836" s="57">
        <f t="shared" si="118"/>
        <v>311.29489436218131</v>
      </c>
      <c r="O836" s="59">
        <f t="shared" si="119"/>
        <v>7728.4944036395918</v>
      </c>
      <c r="P836" s="112"/>
      <c r="Q836" s="57">
        <f t="shared" si="120"/>
        <v>3.425267407731277</v>
      </c>
      <c r="R836" s="57">
        <f t="shared" si="121"/>
        <v>321.50229358900623</v>
      </c>
      <c r="S836" s="37">
        <f t="shared" si="115"/>
        <v>7403.5668426428538</v>
      </c>
      <c r="T836" s="37"/>
      <c r="U836" s="37">
        <f t="shared" si="122"/>
        <v>-7.1096297642183233</v>
      </c>
      <c r="V836" s="57">
        <f t="shared" si="123"/>
        <v>339.53045958465145</v>
      </c>
      <c r="W836" s="30">
        <f t="shared" si="116"/>
        <v>7064.0363830582028</v>
      </c>
      <c r="X836" s="113"/>
      <c r="Y836" s="113"/>
      <c r="Z836" s="113"/>
    </row>
    <row r="837" spans="2:155" s="3" customFormat="1">
      <c r="C837" s="109" t="s">
        <v>1248</v>
      </c>
      <c r="D837" s="3">
        <v>88</v>
      </c>
      <c r="E837" s="110">
        <v>8295.9378260869562</v>
      </c>
      <c r="F837" s="110">
        <v>720.80620382997211</v>
      </c>
      <c r="G837" s="110">
        <f t="shared" si="124"/>
        <v>766.81511045741718</v>
      </c>
      <c r="H837" s="114"/>
      <c r="I837" s="110">
        <v>8285.8583056995067</v>
      </c>
      <c r="J837" s="111">
        <v>154.48713930851</v>
      </c>
      <c r="K837" s="110">
        <f t="shared" si="125"/>
        <v>8131.3711663909962</v>
      </c>
      <c r="M837" s="57">
        <f t="shared" si="117"/>
        <v>91.581868389223473</v>
      </c>
      <c r="N837" s="57">
        <f t="shared" si="118"/>
        <v>311.29489436218131</v>
      </c>
      <c r="O837" s="59">
        <f t="shared" si="119"/>
        <v>7728.4944036395918</v>
      </c>
      <c r="P837" s="112"/>
      <c r="Q837" s="57">
        <f t="shared" si="120"/>
        <v>3.425267407731277</v>
      </c>
      <c r="R837" s="57">
        <f t="shared" si="121"/>
        <v>321.50229358900623</v>
      </c>
      <c r="S837" s="37">
        <f t="shared" si="115"/>
        <v>7403.5668426428538</v>
      </c>
      <c r="T837" s="37"/>
      <c r="U837" s="37">
        <f t="shared" si="122"/>
        <v>-7.1096297642183233</v>
      </c>
      <c r="V837" s="57">
        <f t="shared" si="123"/>
        <v>339.53045958465145</v>
      </c>
      <c r="W837" s="30">
        <f t="shared" si="116"/>
        <v>7064.0363830582028</v>
      </c>
      <c r="X837" s="113"/>
      <c r="Y837" s="113"/>
      <c r="Z837" s="113"/>
    </row>
    <row r="838" spans="2:155" s="3" customFormat="1">
      <c r="C838" s="109" t="s">
        <v>1249</v>
      </c>
      <c r="D838" s="3">
        <v>89</v>
      </c>
      <c r="E838" s="110">
        <v>8295.9378260869562</v>
      </c>
      <c r="F838" s="110">
        <v>720.80620382997211</v>
      </c>
      <c r="G838" s="110">
        <f t="shared" si="124"/>
        <v>766.81511045741718</v>
      </c>
      <c r="H838" s="114"/>
      <c r="I838" s="110">
        <v>8285.8583056995067</v>
      </c>
      <c r="J838" s="111">
        <v>154.48713930851</v>
      </c>
      <c r="K838" s="110">
        <f t="shared" si="125"/>
        <v>8131.3711663909962</v>
      </c>
      <c r="M838" s="57">
        <f t="shared" si="117"/>
        <v>91.581868389223473</v>
      </c>
      <c r="N838" s="57">
        <f t="shared" si="118"/>
        <v>311.29489436218131</v>
      </c>
      <c r="O838" s="59">
        <f t="shared" si="119"/>
        <v>7728.4944036395918</v>
      </c>
      <c r="P838" s="112"/>
      <c r="Q838" s="57">
        <f t="shared" si="120"/>
        <v>3.425267407731277</v>
      </c>
      <c r="R838" s="57">
        <f t="shared" si="121"/>
        <v>321.50229358900623</v>
      </c>
      <c r="S838" s="37">
        <f t="shared" si="115"/>
        <v>7403.5668426428538</v>
      </c>
      <c r="T838" s="37"/>
      <c r="U838" s="37">
        <f t="shared" si="122"/>
        <v>-7.1096297642183233</v>
      </c>
      <c r="V838" s="57">
        <f t="shared" si="123"/>
        <v>339.53045958465145</v>
      </c>
      <c r="W838" s="30">
        <f t="shared" si="116"/>
        <v>7064.0363830582028</v>
      </c>
      <c r="X838" s="113"/>
      <c r="Y838" s="113"/>
      <c r="Z838" s="113"/>
    </row>
    <row r="839" spans="2:155" s="3" customFormat="1">
      <c r="C839" s="109" t="s">
        <v>1250</v>
      </c>
      <c r="D839" s="3">
        <v>90</v>
      </c>
      <c r="E839" s="110">
        <v>8295.9378260869562</v>
      </c>
      <c r="F839" s="110">
        <v>720.80620382997211</v>
      </c>
      <c r="G839" s="110">
        <f t="shared" si="124"/>
        <v>766.81511045741718</v>
      </c>
      <c r="H839" s="114"/>
      <c r="I839" s="110">
        <v>8285.8583056995067</v>
      </c>
      <c r="J839" s="111">
        <v>154.48713930851</v>
      </c>
      <c r="K839" s="110">
        <f t="shared" si="125"/>
        <v>8131.3711663909962</v>
      </c>
      <c r="M839" s="57">
        <f t="shared" si="117"/>
        <v>91.581868389223473</v>
      </c>
      <c r="N839" s="57">
        <f t="shared" si="118"/>
        <v>311.29489436218131</v>
      </c>
      <c r="O839" s="59">
        <f t="shared" si="119"/>
        <v>7728.4944036395918</v>
      </c>
      <c r="P839" s="112"/>
      <c r="Q839" s="57">
        <f t="shared" si="120"/>
        <v>3.425267407731277</v>
      </c>
      <c r="R839" s="57">
        <f t="shared" si="121"/>
        <v>321.50229358900623</v>
      </c>
      <c r="S839" s="37">
        <f t="shared" si="115"/>
        <v>7403.5668426428538</v>
      </c>
      <c r="T839" s="37"/>
      <c r="U839" s="37">
        <f t="shared" si="122"/>
        <v>-7.1096297642183233</v>
      </c>
      <c r="V839" s="57">
        <f t="shared" si="123"/>
        <v>339.53045958465145</v>
      </c>
      <c r="W839" s="30">
        <f t="shared" si="116"/>
        <v>7064.0363830582028</v>
      </c>
      <c r="X839" s="113"/>
      <c r="Y839" s="113"/>
      <c r="Z839" s="113"/>
    </row>
    <row r="840" spans="2:155" s="3" customFormat="1">
      <c r="B840" s="3" t="s">
        <v>1251</v>
      </c>
      <c r="C840" s="116" t="s">
        <v>1252</v>
      </c>
      <c r="D840" s="3">
        <v>91</v>
      </c>
      <c r="E840" s="110">
        <v>8295.9378260869562</v>
      </c>
      <c r="F840" s="110">
        <v>720.80620382997211</v>
      </c>
      <c r="G840" s="110">
        <f t="shared" si="124"/>
        <v>766.81511045741718</v>
      </c>
      <c r="H840" s="114"/>
      <c r="I840" s="110">
        <v>8285.8583056995067</v>
      </c>
      <c r="J840" s="111">
        <v>154.48713930851</v>
      </c>
      <c r="K840" s="110">
        <f t="shared" si="125"/>
        <v>8131.3711663909962</v>
      </c>
      <c r="L840" s="114"/>
      <c r="M840" s="57">
        <f t="shared" si="117"/>
        <v>91.581868389223473</v>
      </c>
      <c r="N840" s="57">
        <f t="shared" si="118"/>
        <v>311.29489436218131</v>
      </c>
      <c r="O840" s="59">
        <f t="shared" si="119"/>
        <v>7728.4944036395918</v>
      </c>
      <c r="P840" s="112"/>
      <c r="Q840" s="57">
        <f t="shared" si="120"/>
        <v>3.425267407731277</v>
      </c>
      <c r="R840" s="57">
        <f t="shared" si="121"/>
        <v>321.50229358900623</v>
      </c>
      <c r="S840" s="37">
        <f t="shared" si="115"/>
        <v>7403.5668426428538</v>
      </c>
      <c r="T840" s="37"/>
      <c r="U840" s="37">
        <f t="shared" si="122"/>
        <v>-7.1096297642183233</v>
      </c>
      <c r="V840" s="57">
        <f t="shared" si="123"/>
        <v>339.53045958465145</v>
      </c>
      <c r="W840" s="30">
        <f t="shared" si="116"/>
        <v>7064.0363830582028</v>
      </c>
      <c r="X840" s="113"/>
      <c r="Y840" s="113"/>
      <c r="Z840" s="113"/>
      <c r="AA840" s="114"/>
      <c r="AB840" s="114"/>
      <c r="AC840" s="114"/>
      <c r="AD840" s="114"/>
      <c r="AE840" s="114"/>
      <c r="AF840" s="114"/>
      <c r="AG840" s="114"/>
      <c r="AH840" s="114"/>
      <c r="AI840" s="114"/>
      <c r="AJ840" s="114"/>
      <c r="AK840" s="114"/>
      <c r="AL840" s="114"/>
      <c r="AM840" s="114"/>
      <c r="AN840" s="114"/>
      <c r="AO840" s="114"/>
      <c r="AP840" s="114"/>
      <c r="AQ840" s="114"/>
      <c r="AR840" s="114"/>
      <c r="AS840" s="114"/>
      <c r="AT840" s="114"/>
      <c r="AU840" s="114"/>
      <c r="AV840" s="114"/>
      <c r="AW840" s="114"/>
      <c r="AX840" s="114"/>
      <c r="AY840" s="114"/>
      <c r="AZ840" s="114"/>
      <c r="BA840" s="114"/>
      <c r="BB840" s="114"/>
      <c r="BC840" s="114"/>
      <c r="BD840" s="114"/>
      <c r="BE840" s="114"/>
      <c r="BF840" s="114"/>
      <c r="BG840" s="114"/>
      <c r="BH840" s="114"/>
      <c r="BI840" s="114"/>
      <c r="BJ840" s="114"/>
      <c r="BK840" s="114"/>
      <c r="BL840" s="114"/>
      <c r="BM840" s="114"/>
      <c r="BN840" s="114"/>
      <c r="BO840" s="114"/>
      <c r="BP840" s="114"/>
      <c r="BQ840" s="114"/>
      <c r="BR840" s="114"/>
      <c r="BS840" s="114"/>
      <c r="BT840" s="114"/>
      <c r="BU840" s="114"/>
      <c r="BV840" s="114"/>
      <c r="BW840" s="114"/>
      <c r="BX840" s="114"/>
      <c r="BY840" s="114"/>
      <c r="BZ840" s="114"/>
      <c r="CA840" s="114"/>
      <c r="CB840" s="114"/>
      <c r="CC840" s="114"/>
      <c r="CD840" s="114"/>
      <c r="CE840" s="114"/>
      <c r="CF840" s="114"/>
      <c r="CG840" s="114"/>
      <c r="CH840" s="114"/>
      <c r="CI840" s="114"/>
      <c r="CJ840" s="114"/>
      <c r="CK840" s="114"/>
      <c r="CL840" s="114"/>
      <c r="CM840" s="114"/>
      <c r="CN840" s="114"/>
      <c r="CO840" s="114"/>
      <c r="CP840" s="114"/>
      <c r="CQ840" s="114"/>
      <c r="CR840" s="114"/>
      <c r="CS840" s="114"/>
      <c r="CT840" s="114"/>
      <c r="CU840" s="114"/>
      <c r="CV840" s="114"/>
      <c r="CW840" s="114"/>
      <c r="CX840" s="114"/>
      <c r="CY840" s="114"/>
      <c r="CZ840" s="114"/>
      <c r="DA840" s="114"/>
      <c r="DB840" s="114"/>
      <c r="DC840" s="114"/>
      <c r="DD840" s="114"/>
      <c r="DE840" s="114"/>
      <c r="DF840" s="114"/>
      <c r="DG840" s="114"/>
      <c r="DH840" s="114"/>
      <c r="DI840" s="114"/>
      <c r="DJ840" s="114"/>
      <c r="DK840" s="114"/>
      <c r="DL840" s="114"/>
      <c r="DM840" s="114"/>
      <c r="DN840" s="114"/>
      <c r="DO840" s="114"/>
      <c r="DP840" s="114"/>
      <c r="DQ840" s="114"/>
      <c r="DR840" s="114"/>
      <c r="DS840" s="114"/>
      <c r="DT840" s="114"/>
      <c r="DU840" s="114"/>
      <c r="DV840" s="114"/>
      <c r="DW840" s="114"/>
      <c r="DX840" s="114"/>
      <c r="DY840" s="114"/>
      <c r="DZ840" s="114"/>
      <c r="EA840" s="114"/>
      <c r="EB840" s="114"/>
      <c r="EC840" s="114"/>
      <c r="ED840" s="114"/>
      <c r="EE840" s="114"/>
      <c r="EF840" s="114"/>
      <c r="EG840" s="114"/>
      <c r="EH840" s="114"/>
      <c r="EI840" s="114"/>
      <c r="EJ840" s="114"/>
      <c r="EK840" s="114"/>
      <c r="EL840" s="114"/>
      <c r="EM840" s="114"/>
      <c r="EN840" s="114"/>
      <c r="EO840" s="114"/>
      <c r="EP840" s="114"/>
      <c r="EQ840" s="114"/>
      <c r="ER840" s="114"/>
      <c r="ES840" s="114"/>
      <c r="ET840" s="114"/>
      <c r="EU840" s="114"/>
      <c r="EV840" s="114"/>
      <c r="EW840" s="114"/>
      <c r="EX840" s="114"/>
      <c r="EY840" s="114"/>
    </row>
    <row r="841" spans="2:155" s="3" customFormat="1" ht="15" customHeight="1">
      <c r="C841" s="109" t="s">
        <v>1253</v>
      </c>
      <c r="D841" s="3">
        <v>28</v>
      </c>
      <c r="E841" s="110">
        <v>11614.312820512821</v>
      </c>
      <c r="F841" s="110">
        <f>G841*0.94</f>
        <v>1009.128655004073</v>
      </c>
      <c r="G841" s="110">
        <v>1073.5411223447586</v>
      </c>
      <c r="I841" s="110">
        <v>11600.20149213564</v>
      </c>
      <c r="J841" s="111">
        <v>216.28199249915349</v>
      </c>
      <c r="K841" s="110">
        <f t="shared" si="125"/>
        <v>11383.919499636488</v>
      </c>
      <c r="M841" s="57">
        <f t="shared" si="117"/>
        <v>128.21461424346106</v>
      </c>
      <c r="N841" s="57">
        <f t="shared" si="118"/>
        <v>435.81284700348596</v>
      </c>
      <c r="O841" s="59">
        <f t="shared" si="119"/>
        <v>10819.89203838954</v>
      </c>
      <c r="P841" s="112"/>
      <c r="Q841" s="57">
        <f t="shared" si="120"/>
        <v>4.7953743146677592</v>
      </c>
      <c r="R841" s="57">
        <f t="shared" si="121"/>
        <v>450.10320575369411</v>
      </c>
      <c r="S841" s="37">
        <f t="shared" ref="S841:S904" si="126">O841-P841-Q841-R841</f>
        <v>10364.993458321178</v>
      </c>
      <c r="T841" s="37"/>
      <c r="U841" s="37">
        <f t="shared" si="122"/>
        <v>-9.9534815533458278</v>
      </c>
      <c r="V841" s="57">
        <f t="shared" si="123"/>
        <v>475.34263785203206</v>
      </c>
      <c r="W841" s="30">
        <f t="shared" ref="W841:W904" si="127">O841-P841-Q841-R841-V841</f>
        <v>9889.6508204691454</v>
      </c>
      <c r="X841" s="113"/>
      <c r="Y841" s="113"/>
      <c r="Z841" s="113"/>
    </row>
    <row r="842" spans="2:155" s="3" customFormat="1" ht="15" customHeight="1">
      <c r="C842" s="109" t="s">
        <v>1254</v>
      </c>
      <c r="D842" s="3">
        <v>29</v>
      </c>
      <c r="E842" s="110">
        <v>11614.312820512821</v>
      </c>
      <c r="F842" s="110">
        <f t="shared" ref="F842:F879" si="128">G842*0.94</f>
        <v>1009.128655004073</v>
      </c>
      <c r="G842" s="110">
        <v>1073.5411223447586</v>
      </c>
      <c r="I842" s="110">
        <v>11600.20149213564</v>
      </c>
      <c r="J842" s="111">
        <v>216.28199249915349</v>
      </c>
      <c r="K842" s="110">
        <f t="shared" si="125"/>
        <v>11383.919499636488</v>
      </c>
      <c r="M842" s="57">
        <f t="shared" si="117"/>
        <v>128.21461424346106</v>
      </c>
      <c r="N842" s="57">
        <f t="shared" si="118"/>
        <v>435.81284700348596</v>
      </c>
      <c r="O842" s="59">
        <f t="shared" si="119"/>
        <v>10819.89203838954</v>
      </c>
      <c r="P842" s="112"/>
      <c r="Q842" s="57">
        <f t="shared" si="120"/>
        <v>4.7953743146677592</v>
      </c>
      <c r="R842" s="57">
        <f t="shared" si="121"/>
        <v>450.10320575369411</v>
      </c>
      <c r="S842" s="37">
        <f t="shared" si="126"/>
        <v>10364.993458321178</v>
      </c>
      <c r="T842" s="37"/>
      <c r="U842" s="37">
        <f t="shared" si="122"/>
        <v>-9.9534815533458278</v>
      </c>
      <c r="V842" s="57">
        <f t="shared" si="123"/>
        <v>475.34263785203206</v>
      </c>
      <c r="W842" s="30">
        <f t="shared" si="127"/>
        <v>9889.6508204691454</v>
      </c>
      <c r="X842" s="113"/>
      <c r="Y842" s="113"/>
      <c r="Z842" s="113"/>
    </row>
    <row r="843" spans="2:155" s="3" customFormat="1" ht="15" customHeight="1">
      <c r="C843" s="109" t="s">
        <v>1255</v>
      </c>
      <c r="D843" s="3">
        <v>30</v>
      </c>
      <c r="E843" s="110">
        <v>11614.312820512821</v>
      </c>
      <c r="F843" s="110">
        <f t="shared" si="128"/>
        <v>1009.128655004073</v>
      </c>
      <c r="G843" s="110">
        <v>1073.5411223447586</v>
      </c>
      <c r="I843" s="110">
        <v>11600.20149213564</v>
      </c>
      <c r="J843" s="111">
        <v>216.28199249915349</v>
      </c>
      <c r="K843" s="110">
        <f t="shared" si="125"/>
        <v>11383.919499636488</v>
      </c>
      <c r="M843" s="57">
        <f t="shared" si="117"/>
        <v>128.21461424346106</v>
      </c>
      <c r="N843" s="57">
        <f t="shared" si="118"/>
        <v>435.81284700348596</v>
      </c>
      <c r="O843" s="59">
        <f t="shared" si="119"/>
        <v>10819.89203838954</v>
      </c>
      <c r="P843" s="112"/>
      <c r="Q843" s="57">
        <f t="shared" si="120"/>
        <v>4.7953743146677592</v>
      </c>
      <c r="R843" s="57">
        <f t="shared" si="121"/>
        <v>450.10320575369411</v>
      </c>
      <c r="S843" s="37">
        <f t="shared" si="126"/>
        <v>10364.993458321178</v>
      </c>
      <c r="T843" s="37"/>
      <c r="U843" s="37">
        <f t="shared" si="122"/>
        <v>-9.9534815533458278</v>
      </c>
      <c r="V843" s="57">
        <f t="shared" si="123"/>
        <v>475.34263785203206</v>
      </c>
      <c r="W843" s="30">
        <f t="shared" si="127"/>
        <v>9889.6508204691454</v>
      </c>
      <c r="X843" s="113"/>
      <c r="Y843" s="113"/>
      <c r="Z843" s="113"/>
    </row>
    <row r="844" spans="2:155" s="3" customFormat="1" ht="15" customHeight="1">
      <c r="C844" s="109" t="s">
        <v>1256</v>
      </c>
      <c r="D844" s="3">
        <v>31</v>
      </c>
      <c r="E844" s="110">
        <v>11614.312820512821</v>
      </c>
      <c r="F844" s="110">
        <f t="shared" si="128"/>
        <v>1009.128655004073</v>
      </c>
      <c r="G844" s="110">
        <v>1073.5411223447586</v>
      </c>
      <c r="I844" s="110">
        <v>11600.20149213564</v>
      </c>
      <c r="J844" s="111">
        <v>216.28199249915349</v>
      </c>
      <c r="K844" s="110">
        <f t="shared" si="125"/>
        <v>11383.919499636488</v>
      </c>
      <c r="M844" s="57">
        <f t="shared" si="117"/>
        <v>128.21461424346106</v>
      </c>
      <c r="N844" s="57">
        <f t="shared" si="118"/>
        <v>435.81284700348596</v>
      </c>
      <c r="O844" s="59">
        <f t="shared" si="119"/>
        <v>10819.89203838954</v>
      </c>
      <c r="P844" s="112"/>
      <c r="Q844" s="57">
        <f t="shared" si="120"/>
        <v>4.7953743146677592</v>
      </c>
      <c r="R844" s="57">
        <f t="shared" si="121"/>
        <v>450.10320575369411</v>
      </c>
      <c r="S844" s="37">
        <f t="shared" si="126"/>
        <v>10364.993458321178</v>
      </c>
      <c r="T844" s="37"/>
      <c r="U844" s="37">
        <f t="shared" si="122"/>
        <v>-9.9534815533458278</v>
      </c>
      <c r="V844" s="57">
        <f t="shared" si="123"/>
        <v>475.34263785203206</v>
      </c>
      <c r="W844" s="30">
        <f t="shared" si="127"/>
        <v>9889.6508204691454</v>
      </c>
      <c r="X844" s="113"/>
      <c r="Y844" s="113"/>
      <c r="Z844" s="113"/>
    </row>
    <row r="845" spans="2:155" s="3" customFormat="1" ht="15" customHeight="1">
      <c r="C845" s="109" t="s">
        <v>1257</v>
      </c>
      <c r="D845" s="3">
        <v>32</v>
      </c>
      <c r="E845" s="110">
        <v>11614.312820512821</v>
      </c>
      <c r="F845" s="110">
        <f t="shared" si="128"/>
        <v>1009.128655004073</v>
      </c>
      <c r="G845" s="110">
        <v>1073.5411223447586</v>
      </c>
      <c r="I845" s="110">
        <v>11600.20149213564</v>
      </c>
      <c r="J845" s="111">
        <v>216.28199249915349</v>
      </c>
      <c r="K845" s="110">
        <f t="shared" si="125"/>
        <v>11383.919499636488</v>
      </c>
      <c r="M845" s="57">
        <f t="shared" si="117"/>
        <v>128.21461424346106</v>
      </c>
      <c r="N845" s="57">
        <f t="shared" si="118"/>
        <v>435.81284700348596</v>
      </c>
      <c r="O845" s="59">
        <f t="shared" si="119"/>
        <v>10819.89203838954</v>
      </c>
      <c r="P845" s="112"/>
      <c r="Q845" s="57">
        <f t="shared" si="120"/>
        <v>4.7953743146677592</v>
      </c>
      <c r="R845" s="57">
        <f t="shared" si="121"/>
        <v>450.10320575369411</v>
      </c>
      <c r="S845" s="37">
        <f t="shared" si="126"/>
        <v>10364.993458321178</v>
      </c>
      <c r="T845" s="37"/>
      <c r="U845" s="37">
        <f t="shared" si="122"/>
        <v>-9.9534815533458278</v>
      </c>
      <c r="V845" s="57">
        <f t="shared" si="123"/>
        <v>475.34263785203206</v>
      </c>
      <c r="W845" s="30">
        <f t="shared" si="127"/>
        <v>9889.6508204691454</v>
      </c>
      <c r="X845" s="113"/>
      <c r="Y845" s="113"/>
      <c r="Z845" s="113"/>
    </row>
    <row r="846" spans="2:155" s="3" customFormat="1" ht="15" customHeight="1">
      <c r="C846" s="109" t="s">
        <v>1258</v>
      </c>
      <c r="D846" s="3">
        <v>33</v>
      </c>
      <c r="E846" s="110">
        <v>11614.312820512821</v>
      </c>
      <c r="F846" s="110">
        <f t="shared" si="128"/>
        <v>1009.128655004073</v>
      </c>
      <c r="G846" s="110">
        <v>1073.5411223447586</v>
      </c>
      <c r="I846" s="110">
        <v>11600.20149213564</v>
      </c>
      <c r="J846" s="111">
        <v>216.28199249915349</v>
      </c>
      <c r="K846" s="110">
        <f t="shared" si="125"/>
        <v>11383.919499636488</v>
      </c>
      <c r="M846" s="57">
        <f t="shared" si="117"/>
        <v>128.21461424346106</v>
      </c>
      <c r="N846" s="57">
        <f t="shared" si="118"/>
        <v>435.81284700348596</v>
      </c>
      <c r="O846" s="59">
        <f t="shared" si="119"/>
        <v>10819.89203838954</v>
      </c>
      <c r="P846" s="112"/>
      <c r="Q846" s="57">
        <f t="shared" si="120"/>
        <v>4.7953743146677592</v>
      </c>
      <c r="R846" s="57">
        <f t="shared" si="121"/>
        <v>450.10320575369411</v>
      </c>
      <c r="S846" s="37">
        <f t="shared" si="126"/>
        <v>10364.993458321178</v>
      </c>
      <c r="T846" s="37"/>
      <c r="U846" s="37">
        <f t="shared" si="122"/>
        <v>-9.9534815533458278</v>
      </c>
      <c r="V846" s="57">
        <f t="shared" si="123"/>
        <v>475.34263785203206</v>
      </c>
      <c r="W846" s="30">
        <f t="shared" si="127"/>
        <v>9889.6508204691454</v>
      </c>
      <c r="X846" s="113"/>
      <c r="Y846" s="113"/>
      <c r="Z846" s="113"/>
    </row>
    <row r="847" spans="2:155" s="3" customFormat="1" ht="15" customHeight="1">
      <c r="C847" s="109" t="s">
        <v>1259</v>
      </c>
      <c r="D847" s="3">
        <v>34</v>
      </c>
      <c r="E847" s="110">
        <v>11614.312820512821</v>
      </c>
      <c r="F847" s="110">
        <f t="shared" si="128"/>
        <v>1009.128655004073</v>
      </c>
      <c r="G847" s="110">
        <v>1073.5411223447586</v>
      </c>
      <c r="I847" s="110">
        <v>11600.20149213564</v>
      </c>
      <c r="J847" s="111">
        <v>216.28199249915349</v>
      </c>
      <c r="K847" s="110">
        <f t="shared" si="125"/>
        <v>11383.919499636488</v>
      </c>
      <c r="M847" s="57">
        <f t="shared" si="117"/>
        <v>128.21461424346106</v>
      </c>
      <c r="N847" s="57">
        <f t="shared" si="118"/>
        <v>435.81284700348596</v>
      </c>
      <c r="O847" s="59">
        <f t="shared" si="119"/>
        <v>10819.89203838954</v>
      </c>
      <c r="P847" s="112"/>
      <c r="Q847" s="57">
        <f t="shared" si="120"/>
        <v>4.7953743146677592</v>
      </c>
      <c r="R847" s="57">
        <f t="shared" si="121"/>
        <v>450.10320575369411</v>
      </c>
      <c r="S847" s="37">
        <f t="shared" si="126"/>
        <v>10364.993458321178</v>
      </c>
      <c r="T847" s="37"/>
      <c r="U847" s="37">
        <f t="shared" si="122"/>
        <v>-9.9534815533458278</v>
      </c>
      <c r="V847" s="57">
        <f t="shared" si="123"/>
        <v>475.34263785203206</v>
      </c>
      <c r="W847" s="30">
        <f t="shared" si="127"/>
        <v>9889.6508204691454</v>
      </c>
      <c r="X847" s="113"/>
      <c r="Y847" s="113"/>
      <c r="Z847" s="113"/>
    </row>
    <row r="848" spans="2:155" s="3" customFormat="1" ht="15" customHeight="1">
      <c r="C848" s="109" t="s">
        <v>1260</v>
      </c>
      <c r="D848" s="3">
        <v>35</v>
      </c>
      <c r="E848" s="110">
        <v>11614.312820512821</v>
      </c>
      <c r="F848" s="110">
        <f t="shared" si="128"/>
        <v>1009.128655004073</v>
      </c>
      <c r="G848" s="110">
        <v>1073.5411223447586</v>
      </c>
      <c r="I848" s="110">
        <v>11600.20149213564</v>
      </c>
      <c r="J848" s="111">
        <v>216.28199249915349</v>
      </c>
      <c r="K848" s="110">
        <f t="shared" si="125"/>
        <v>11383.919499636488</v>
      </c>
      <c r="M848" s="57">
        <f t="shared" si="117"/>
        <v>128.21461424346106</v>
      </c>
      <c r="N848" s="57">
        <f t="shared" si="118"/>
        <v>435.81284700348596</v>
      </c>
      <c r="O848" s="59">
        <f t="shared" si="119"/>
        <v>10819.89203838954</v>
      </c>
      <c r="P848" s="112"/>
      <c r="Q848" s="57">
        <f t="shared" si="120"/>
        <v>4.7953743146677592</v>
      </c>
      <c r="R848" s="57">
        <f t="shared" si="121"/>
        <v>450.10320575369411</v>
      </c>
      <c r="S848" s="37">
        <f t="shared" si="126"/>
        <v>10364.993458321178</v>
      </c>
      <c r="T848" s="37"/>
      <c r="U848" s="37">
        <f t="shared" si="122"/>
        <v>-9.9534815533458278</v>
      </c>
      <c r="V848" s="57">
        <f t="shared" si="123"/>
        <v>475.34263785203206</v>
      </c>
      <c r="W848" s="30">
        <f t="shared" si="127"/>
        <v>9889.6508204691454</v>
      </c>
      <c r="X848" s="113"/>
      <c r="Y848" s="113"/>
      <c r="Z848" s="113"/>
    </row>
    <row r="849" spans="3:155" s="3" customFormat="1" ht="15" customHeight="1">
      <c r="C849" s="109" t="s">
        <v>1261</v>
      </c>
      <c r="D849" s="3">
        <v>36</v>
      </c>
      <c r="E849" s="110">
        <v>11614.312820512821</v>
      </c>
      <c r="F849" s="110">
        <f t="shared" si="128"/>
        <v>1009.128655004073</v>
      </c>
      <c r="G849" s="110">
        <v>1073.5411223447586</v>
      </c>
      <c r="I849" s="110">
        <v>11600.20149213564</v>
      </c>
      <c r="J849" s="111">
        <v>216.28199249915349</v>
      </c>
      <c r="K849" s="110">
        <f t="shared" si="125"/>
        <v>11383.919499636488</v>
      </c>
      <c r="M849" s="57">
        <f t="shared" si="117"/>
        <v>128.21461424346106</v>
      </c>
      <c r="N849" s="57">
        <f t="shared" si="118"/>
        <v>435.81284700348596</v>
      </c>
      <c r="O849" s="59">
        <f t="shared" si="119"/>
        <v>10819.89203838954</v>
      </c>
      <c r="P849" s="112"/>
      <c r="Q849" s="57">
        <f t="shared" si="120"/>
        <v>4.7953743146677592</v>
      </c>
      <c r="R849" s="57">
        <f t="shared" si="121"/>
        <v>450.10320575369411</v>
      </c>
      <c r="S849" s="37">
        <f t="shared" si="126"/>
        <v>10364.993458321178</v>
      </c>
      <c r="T849" s="37"/>
      <c r="U849" s="37">
        <f t="shared" si="122"/>
        <v>-9.9534815533458278</v>
      </c>
      <c r="V849" s="57">
        <f t="shared" si="123"/>
        <v>475.34263785203206</v>
      </c>
      <c r="W849" s="30">
        <f t="shared" si="127"/>
        <v>9889.6508204691454</v>
      </c>
      <c r="X849" s="113"/>
      <c r="Y849" s="113"/>
      <c r="Z849" s="113"/>
    </row>
    <row r="850" spans="3:155" s="3" customFormat="1" ht="15" customHeight="1">
      <c r="C850" s="109" t="s">
        <v>1262</v>
      </c>
      <c r="D850" s="3">
        <v>37</v>
      </c>
      <c r="E850" s="110">
        <v>11614.312820512821</v>
      </c>
      <c r="F850" s="110">
        <f t="shared" si="128"/>
        <v>1009.128655004073</v>
      </c>
      <c r="G850" s="110">
        <v>1073.5411223447586</v>
      </c>
      <c r="I850" s="110">
        <v>11600.20149213564</v>
      </c>
      <c r="J850" s="111">
        <v>216.28199249915349</v>
      </c>
      <c r="K850" s="110">
        <f t="shared" si="125"/>
        <v>11383.919499636488</v>
      </c>
      <c r="M850" s="57">
        <f t="shared" si="117"/>
        <v>128.21461424346106</v>
      </c>
      <c r="N850" s="57">
        <f t="shared" si="118"/>
        <v>435.81284700348596</v>
      </c>
      <c r="O850" s="59">
        <f t="shared" si="119"/>
        <v>10819.89203838954</v>
      </c>
      <c r="P850" s="112"/>
      <c r="Q850" s="57">
        <f t="shared" si="120"/>
        <v>4.7953743146677592</v>
      </c>
      <c r="R850" s="57">
        <f t="shared" si="121"/>
        <v>450.10320575369411</v>
      </c>
      <c r="S850" s="37">
        <f t="shared" si="126"/>
        <v>10364.993458321178</v>
      </c>
      <c r="T850" s="37"/>
      <c r="U850" s="37">
        <f t="shared" si="122"/>
        <v>-9.9534815533458278</v>
      </c>
      <c r="V850" s="57">
        <f t="shared" si="123"/>
        <v>475.34263785203206</v>
      </c>
      <c r="W850" s="30">
        <f t="shared" si="127"/>
        <v>9889.6508204691454</v>
      </c>
      <c r="X850" s="113"/>
      <c r="Y850" s="113"/>
      <c r="Z850" s="113"/>
    </row>
    <row r="851" spans="3:155" s="3" customFormat="1" ht="15" customHeight="1">
      <c r="C851" s="109" t="s">
        <v>1263</v>
      </c>
      <c r="D851" s="3">
        <v>38</v>
      </c>
      <c r="E851" s="110">
        <v>11614.312820512821</v>
      </c>
      <c r="F851" s="110">
        <f t="shared" si="128"/>
        <v>1009.128655004073</v>
      </c>
      <c r="G851" s="110">
        <v>1073.5411223447586</v>
      </c>
      <c r="I851" s="110">
        <v>11600.20149213564</v>
      </c>
      <c r="J851" s="111">
        <v>216.28199249915349</v>
      </c>
      <c r="K851" s="110">
        <f t="shared" si="125"/>
        <v>11383.919499636488</v>
      </c>
      <c r="M851" s="57">
        <f t="shared" si="117"/>
        <v>128.21461424346106</v>
      </c>
      <c r="N851" s="57">
        <f t="shared" si="118"/>
        <v>435.81284700348596</v>
      </c>
      <c r="O851" s="59">
        <f t="shared" si="119"/>
        <v>10819.89203838954</v>
      </c>
      <c r="P851" s="112"/>
      <c r="Q851" s="57">
        <f t="shared" si="120"/>
        <v>4.7953743146677592</v>
      </c>
      <c r="R851" s="57">
        <f t="shared" si="121"/>
        <v>450.10320575369411</v>
      </c>
      <c r="S851" s="37">
        <f t="shared" si="126"/>
        <v>10364.993458321178</v>
      </c>
      <c r="T851" s="37"/>
      <c r="U851" s="37">
        <f t="shared" si="122"/>
        <v>-9.9534815533458278</v>
      </c>
      <c r="V851" s="57">
        <f t="shared" si="123"/>
        <v>475.34263785203206</v>
      </c>
      <c r="W851" s="30">
        <f t="shared" si="127"/>
        <v>9889.6508204691454</v>
      </c>
      <c r="X851" s="113"/>
      <c r="Y851" s="113"/>
      <c r="Z851" s="113"/>
    </row>
    <row r="852" spans="3:155" s="3" customFormat="1" ht="15" customHeight="1">
      <c r="C852" s="109" t="s">
        <v>1264</v>
      </c>
      <c r="D852" s="3">
        <v>39</v>
      </c>
      <c r="E852" s="110">
        <v>11614.312820512821</v>
      </c>
      <c r="F852" s="110">
        <f t="shared" si="128"/>
        <v>1009.128655004073</v>
      </c>
      <c r="G852" s="110">
        <v>1073.5411223447586</v>
      </c>
      <c r="I852" s="110">
        <v>11600.20149213564</v>
      </c>
      <c r="J852" s="111">
        <v>216.28199249915349</v>
      </c>
      <c r="K852" s="110">
        <f t="shared" si="125"/>
        <v>11383.919499636488</v>
      </c>
      <c r="M852" s="57">
        <f t="shared" si="117"/>
        <v>128.21461424346106</v>
      </c>
      <c r="N852" s="57">
        <f t="shared" si="118"/>
        <v>435.81284700348596</v>
      </c>
      <c r="O852" s="59">
        <f t="shared" si="119"/>
        <v>10819.89203838954</v>
      </c>
      <c r="P852" s="112"/>
      <c r="Q852" s="57">
        <f t="shared" si="120"/>
        <v>4.7953743146677592</v>
      </c>
      <c r="R852" s="57">
        <f t="shared" si="121"/>
        <v>450.10320575369411</v>
      </c>
      <c r="S852" s="37">
        <f t="shared" si="126"/>
        <v>10364.993458321178</v>
      </c>
      <c r="T852" s="37"/>
      <c r="U852" s="37">
        <f t="shared" si="122"/>
        <v>-9.9534815533458278</v>
      </c>
      <c r="V852" s="57">
        <f t="shared" si="123"/>
        <v>475.34263785203206</v>
      </c>
      <c r="W852" s="30">
        <f t="shared" si="127"/>
        <v>9889.6508204691454</v>
      </c>
      <c r="X852" s="113"/>
      <c r="Y852" s="113"/>
      <c r="Z852" s="113"/>
    </row>
    <row r="853" spans="3:155" s="3" customFormat="1" ht="15" customHeight="1">
      <c r="C853" s="109" t="s">
        <v>1265</v>
      </c>
      <c r="D853" s="3">
        <v>40</v>
      </c>
      <c r="E853" s="110">
        <v>11614.312820512821</v>
      </c>
      <c r="F853" s="110">
        <f t="shared" si="128"/>
        <v>1009.128655004073</v>
      </c>
      <c r="G853" s="110">
        <v>1073.5411223447586</v>
      </c>
      <c r="I853" s="110">
        <v>11600.20149213564</v>
      </c>
      <c r="J853" s="111">
        <v>216.28199249915349</v>
      </c>
      <c r="K853" s="110">
        <f t="shared" si="125"/>
        <v>11383.919499636488</v>
      </c>
      <c r="M853" s="57">
        <f t="shared" si="117"/>
        <v>128.21461424346106</v>
      </c>
      <c r="N853" s="57">
        <f t="shared" si="118"/>
        <v>435.81284700348596</v>
      </c>
      <c r="O853" s="59">
        <f t="shared" si="119"/>
        <v>10819.89203838954</v>
      </c>
      <c r="P853" s="112"/>
      <c r="Q853" s="57">
        <f t="shared" si="120"/>
        <v>4.7953743146677592</v>
      </c>
      <c r="R853" s="57">
        <f t="shared" si="121"/>
        <v>450.10320575369411</v>
      </c>
      <c r="S853" s="37">
        <f t="shared" si="126"/>
        <v>10364.993458321178</v>
      </c>
      <c r="T853" s="37"/>
      <c r="U853" s="37">
        <f t="shared" si="122"/>
        <v>-9.9534815533458278</v>
      </c>
      <c r="V853" s="57">
        <f t="shared" si="123"/>
        <v>475.34263785203206</v>
      </c>
      <c r="W853" s="30">
        <f t="shared" si="127"/>
        <v>9889.6508204691454</v>
      </c>
      <c r="X853" s="113"/>
      <c r="Y853" s="113"/>
      <c r="Z853" s="113"/>
    </row>
    <row r="854" spans="3:155" s="3" customFormat="1" ht="15" customHeight="1">
      <c r="C854" s="109" t="s">
        <v>1266</v>
      </c>
      <c r="D854" s="3">
        <v>41</v>
      </c>
      <c r="E854" s="110">
        <v>11614.312820512821</v>
      </c>
      <c r="F854" s="110">
        <f t="shared" si="128"/>
        <v>1009.128655004073</v>
      </c>
      <c r="G854" s="110">
        <v>1073.5411223447586</v>
      </c>
      <c r="I854" s="110">
        <v>11600.20149213564</v>
      </c>
      <c r="J854" s="111">
        <v>216.28199249915349</v>
      </c>
      <c r="K854" s="110">
        <f t="shared" si="125"/>
        <v>11383.919499636488</v>
      </c>
      <c r="M854" s="57">
        <f t="shared" si="117"/>
        <v>128.21461424346106</v>
      </c>
      <c r="N854" s="57">
        <f t="shared" si="118"/>
        <v>435.81284700348596</v>
      </c>
      <c r="O854" s="59">
        <f t="shared" si="119"/>
        <v>10819.89203838954</v>
      </c>
      <c r="P854" s="112"/>
      <c r="Q854" s="57">
        <f t="shared" si="120"/>
        <v>4.7953743146677592</v>
      </c>
      <c r="R854" s="57">
        <f t="shared" si="121"/>
        <v>450.10320575369411</v>
      </c>
      <c r="S854" s="37">
        <f t="shared" si="126"/>
        <v>10364.993458321178</v>
      </c>
      <c r="T854" s="37"/>
      <c r="U854" s="37">
        <f t="shared" si="122"/>
        <v>-9.9534815533458278</v>
      </c>
      <c r="V854" s="57">
        <f t="shared" si="123"/>
        <v>475.34263785203206</v>
      </c>
      <c r="W854" s="30">
        <f t="shared" si="127"/>
        <v>9889.6508204691454</v>
      </c>
      <c r="X854" s="113"/>
      <c r="Y854" s="113"/>
      <c r="Z854" s="113"/>
    </row>
    <row r="855" spans="3:155" s="3" customFormat="1" ht="15" customHeight="1">
      <c r="C855" s="109" t="s">
        <v>1267</v>
      </c>
      <c r="D855" s="3">
        <v>42</v>
      </c>
      <c r="E855" s="110">
        <v>11614.312820512821</v>
      </c>
      <c r="F855" s="110">
        <f t="shared" si="128"/>
        <v>1009.128655004073</v>
      </c>
      <c r="G855" s="110">
        <v>1073.5411223447586</v>
      </c>
      <c r="I855" s="110">
        <v>11600.20149213564</v>
      </c>
      <c r="J855" s="111">
        <v>216.28199249915349</v>
      </c>
      <c r="K855" s="110">
        <f t="shared" si="125"/>
        <v>11383.919499636488</v>
      </c>
      <c r="M855" s="57">
        <f t="shared" si="117"/>
        <v>128.21461424346106</v>
      </c>
      <c r="N855" s="57">
        <f t="shared" si="118"/>
        <v>435.81284700348596</v>
      </c>
      <c r="O855" s="59">
        <f t="shared" si="119"/>
        <v>10819.89203838954</v>
      </c>
      <c r="P855" s="112"/>
      <c r="Q855" s="57">
        <f t="shared" si="120"/>
        <v>4.7953743146677592</v>
      </c>
      <c r="R855" s="57">
        <f t="shared" si="121"/>
        <v>450.10320575369411</v>
      </c>
      <c r="S855" s="37">
        <f t="shared" si="126"/>
        <v>10364.993458321178</v>
      </c>
      <c r="T855" s="37"/>
      <c r="U855" s="37">
        <f t="shared" si="122"/>
        <v>-9.9534815533458278</v>
      </c>
      <c r="V855" s="57">
        <f t="shared" si="123"/>
        <v>475.34263785203206</v>
      </c>
      <c r="W855" s="30">
        <f t="shared" si="127"/>
        <v>9889.6508204691454</v>
      </c>
      <c r="X855" s="113"/>
      <c r="Y855" s="113"/>
      <c r="Z855" s="113"/>
    </row>
    <row r="856" spans="3:155" s="3" customFormat="1" ht="15" customHeight="1">
      <c r="C856" s="117" t="s">
        <v>1268</v>
      </c>
      <c r="D856" s="3">
        <v>43</v>
      </c>
      <c r="E856" s="110">
        <v>11614.312820512821</v>
      </c>
      <c r="F856" s="110">
        <f t="shared" si="128"/>
        <v>1009.128655004073</v>
      </c>
      <c r="G856" s="110">
        <v>1073.5411223447586</v>
      </c>
      <c r="H856" s="115"/>
      <c r="I856" s="110">
        <v>11600.20149213564</v>
      </c>
      <c r="J856" s="111">
        <v>216.28199249915349</v>
      </c>
      <c r="K856" s="110">
        <f t="shared" si="125"/>
        <v>11383.919499636488</v>
      </c>
      <c r="L856" s="115"/>
      <c r="M856" s="57">
        <f t="shared" si="117"/>
        <v>128.21461424346106</v>
      </c>
      <c r="N856" s="57">
        <f t="shared" si="118"/>
        <v>435.81284700348596</v>
      </c>
      <c r="O856" s="59">
        <f t="shared" si="119"/>
        <v>10819.89203838954</v>
      </c>
      <c r="P856" s="112"/>
      <c r="Q856" s="57">
        <f t="shared" si="120"/>
        <v>4.7953743146677592</v>
      </c>
      <c r="R856" s="57">
        <f t="shared" si="121"/>
        <v>450.10320575369411</v>
      </c>
      <c r="S856" s="37">
        <f t="shared" si="126"/>
        <v>10364.993458321178</v>
      </c>
      <c r="T856" s="37"/>
      <c r="U856" s="37">
        <f t="shared" si="122"/>
        <v>-9.9534815533458278</v>
      </c>
      <c r="V856" s="57">
        <f t="shared" si="123"/>
        <v>475.34263785203206</v>
      </c>
      <c r="W856" s="30">
        <f t="shared" si="127"/>
        <v>9889.6508204691454</v>
      </c>
      <c r="X856" s="113"/>
      <c r="Y856" s="113"/>
      <c r="Z856" s="113"/>
      <c r="AA856" s="115"/>
      <c r="AB856" s="115"/>
      <c r="AC856" s="115"/>
      <c r="AD856" s="115"/>
      <c r="AE856" s="115"/>
      <c r="AF856" s="115"/>
      <c r="AG856" s="115"/>
      <c r="AH856" s="115"/>
      <c r="AI856" s="115"/>
      <c r="AJ856" s="115"/>
      <c r="AK856" s="115"/>
      <c r="AL856" s="115"/>
      <c r="AM856" s="115"/>
      <c r="AN856" s="115"/>
      <c r="AO856" s="115"/>
      <c r="AP856" s="115"/>
      <c r="AQ856" s="115"/>
      <c r="AR856" s="115"/>
      <c r="AS856" s="115"/>
      <c r="AT856" s="115"/>
      <c r="AU856" s="115"/>
      <c r="AV856" s="115"/>
      <c r="AW856" s="115"/>
      <c r="AX856" s="115"/>
      <c r="AY856" s="115"/>
      <c r="AZ856" s="115"/>
      <c r="BA856" s="115"/>
      <c r="BB856" s="115"/>
      <c r="BC856" s="115"/>
      <c r="BD856" s="115"/>
      <c r="BE856" s="115"/>
      <c r="BF856" s="115"/>
      <c r="BG856" s="115"/>
      <c r="BH856" s="115"/>
      <c r="BI856" s="115"/>
      <c r="BJ856" s="115"/>
      <c r="BK856" s="115"/>
      <c r="BL856" s="115"/>
      <c r="BM856" s="115"/>
      <c r="BN856" s="115"/>
      <c r="BO856" s="115"/>
      <c r="BP856" s="115"/>
      <c r="BQ856" s="115"/>
      <c r="BR856" s="115"/>
      <c r="BS856" s="115"/>
      <c r="BT856" s="115"/>
      <c r="BU856" s="115"/>
      <c r="BV856" s="115"/>
      <c r="BW856" s="115"/>
      <c r="BX856" s="115"/>
      <c r="BY856" s="115"/>
      <c r="BZ856" s="115"/>
      <c r="CA856" s="115"/>
      <c r="CB856" s="115"/>
      <c r="CC856" s="115"/>
      <c r="CD856" s="115"/>
      <c r="CE856" s="115"/>
      <c r="CF856" s="115"/>
      <c r="CG856" s="115"/>
      <c r="CH856" s="115"/>
      <c r="CI856" s="115"/>
      <c r="CJ856" s="115"/>
      <c r="CK856" s="115"/>
      <c r="CL856" s="115"/>
      <c r="CM856" s="115"/>
      <c r="CN856" s="115"/>
      <c r="CO856" s="115"/>
      <c r="CP856" s="115"/>
      <c r="CQ856" s="115"/>
      <c r="CR856" s="115"/>
      <c r="CS856" s="115"/>
      <c r="CT856" s="115"/>
      <c r="CU856" s="115"/>
      <c r="CV856" s="115"/>
      <c r="CW856" s="115"/>
      <c r="CX856" s="115"/>
      <c r="CY856" s="115"/>
      <c r="CZ856" s="115"/>
      <c r="DA856" s="115"/>
      <c r="DB856" s="115"/>
      <c r="DC856" s="115"/>
      <c r="DD856" s="115"/>
      <c r="DE856" s="115"/>
      <c r="DF856" s="115"/>
      <c r="DG856" s="115"/>
      <c r="DH856" s="115"/>
      <c r="DI856" s="115"/>
      <c r="DJ856" s="115"/>
      <c r="DK856" s="115"/>
      <c r="DL856" s="115"/>
      <c r="DM856" s="115"/>
      <c r="DN856" s="115"/>
      <c r="DO856" s="115"/>
      <c r="DP856" s="115"/>
      <c r="DQ856" s="115"/>
      <c r="DR856" s="115"/>
      <c r="DS856" s="115"/>
      <c r="DT856" s="115"/>
      <c r="DU856" s="115"/>
      <c r="DV856" s="115"/>
      <c r="DW856" s="115"/>
      <c r="DX856" s="115"/>
      <c r="DY856" s="115"/>
      <c r="DZ856" s="115"/>
      <c r="EA856" s="115"/>
      <c r="EB856" s="115"/>
      <c r="EC856" s="115"/>
      <c r="ED856" s="115"/>
      <c r="EE856" s="115"/>
      <c r="EF856" s="115"/>
      <c r="EG856" s="115"/>
      <c r="EH856" s="115"/>
      <c r="EI856" s="115"/>
      <c r="EJ856" s="115"/>
      <c r="EK856" s="115"/>
      <c r="EL856" s="115"/>
      <c r="EM856" s="115"/>
      <c r="EN856" s="115"/>
      <c r="EO856" s="115"/>
      <c r="EP856" s="115"/>
      <c r="EQ856" s="115"/>
      <c r="ER856" s="115"/>
      <c r="ES856" s="115"/>
      <c r="ET856" s="115"/>
      <c r="EU856" s="115"/>
      <c r="EV856" s="115"/>
      <c r="EW856" s="115"/>
      <c r="EX856" s="115"/>
      <c r="EY856" s="115"/>
    </row>
    <row r="857" spans="3:155" s="3" customFormat="1">
      <c r="C857" s="116" t="s">
        <v>1269</v>
      </c>
      <c r="D857" s="3">
        <v>44</v>
      </c>
      <c r="E857" s="110">
        <v>11614.312820512821</v>
      </c>
      <c r="F857" s="110">
        <f t="shared" si="128"/>
        <v>1009.128655004073</v>
      </c>
      <c r="G857" s="110">
        <v>1073.5411223447586</v>
      </c>
      <c r="H857" s="114"/>
      <c r="I857" s="110">
        <v>11600.20149213564</v>
      </c>
      <c r="J857" s="111">
        <v>216.28199249915349</v>
      </c>
      <c r="K857" s="110">
        <f t="shared" si="125"/>
        <v>11383.919499636488</v>
      </c>
      <c r="L857" s="114"/>
      <c r="M857" s="57">
        <f t="shared" si="117"/>
        <v>128.21461424346106</v>
      </c>
      <c r="N857" s="57">
        <f t="shared" si="118"/>
        <v>435.81284700348596</v>
      </c>
      <c r="O857" s="59">
        <f t="shared" si="119"/>
        <v>10819.89203838954</v>
      </c>
      <c r="P857" s="112"/>
      <c r="Q857" s="57">
        <f t="shared" si="120"/>
        <v>4.7953743146677592</v>
      </c>
      <c r="R857" s="57">
        <f t="shared" si="121"/>
        <v>450.10320575369411</v>
      </c>
      <c r="S857" s="37">
        <f t="shared" si="126"/>
        <v>10364.993458321178</v>
      </c>
      <c r="T857" s="37"/>
      <c r="U857" s="37">
        <f t="shared" si="122"/>
        <v>-9.9534815533458278</v>
      </c>
      <c r="V857" s="57">
        <f t="shared" si="123"/>
        <v>475.34263785203206</v>
      </c>
      <c r="W857" s="30">
        <f t="shared" si="127"/>
        <v>9889.6508204691454</v>
      </c>
      <c r="X857" s="113"/>
      <c r="Y857" s="113"/>
      <c r="Z857" s="113"/>
      <c r="AA857" s="114"/>
      <c r="AB857" s="114"/>
      <c r="AC857" s="114"/>
      <c r="AD857" s="114"/>
      <c r="AE857" s="114"/>
      <c r="AF857" s="114"/>
      <c r="AG857" s="114"/>
      <c r="AH857" s="114"/>
      <c r="AI857" s="114"/>
      <c r="AJ857" s="114"/>
      <c r="AK857" s="114"/>
      <c r="AL857" s="114"/>
      <c r="AM857" s="114"/>
      <c r="AN857" s="114"/>
      <c r="AO857" s="114"/>
      <c r="AP857" s="114"/>
      <c r="AQ857" s="114"/>
      <c r="AR857" s="114"/>
      <c r="AS857" s="114"/>
      <c r="AT857" s="114"/>
      <c r="AU857" s="114"/>
      <c r="AV857" s="114"/>
      <c r="AW857" s="114"/>
      <c r="AX857" s="114"/>
      <c r="AY857" s="114"/>
      <c r="AZ857" s="114"/>
      <c r="BA857" s="114"/>
      <c r="BB857" s="114"/>
      <c r="BC857" s="114"/>
      <c r="BD857" s="114"/>
      <c r="BE857" s="114"/>
      <c r="BF857" s="114"/>
      <c r="BG857" s="114"/>
      <c r="BH857" s="114"/>
      <c r="BI857" s="114"/>
      <c r="BJ857" s="114"/>
      <c r="BK857" s="114"/>
      <c r="BL857" s="114"/>
      <c r="BM857" s="114"/>
      <c r="BN857" s="114"/>
      <c r="BO857" s="114"/>
      <c r="BP857" s="114"/>
      <c r="BQ857" s="114"/>
      <c r="BR857" s="114"/>
      <c r="BS857" s="114"/>
      <c r="BT857" s="114"/>
      <c r="BU857" s="114"/>
      <c r="BV857" s="114"/>
      <c r="BW857" s="114"/>
      <c r="BX857" s="114"/>
      <c r="BY857" s="114"/>
      <c r="BZ857" s="114"/>
      <c r="CA857" s="114"/>
      <c r="CB857" s="114"/>
      <c r="CC857" s="114"/>
      <c r="CD857" s="114"/>
      <c r="CE857" s="114"/>
      <c r="CF857" s="114"/>
      <c r="CG857" s="114"/>
      <c r="CH857" s="114"/>
      <c r="CI857" s="114"/>
      <c r="CJ857" s="114"/>
      <c r="CK857" s="114"/>
      <c r="CL857" s="114"/>
      <c r="CM857" s="114"/>
      <c r="CN857" s="114"/>
      <c r="CO857" s="114"/>
      <c r="CP857" s="114"/>
      <c r="CQ857" s="114"/>
      <c r="CR857" s="114"/>
      <c r="CS857" s="114"/>
      <c r="CT857" s="114"/>
      <c r="CU857" s="114"/>
      <c r="CV857" s="114"/>
      <c r="CW857" s="114"/>
      <c r="CX857" s="114"/>
      <c r="CY857" s="114"/>
      <c r="CZ857" s="114"/>
      <c r="DA857" s="114"/>
      <c r="DB857" s="114"/>
      <c r="DC857" s="114"/>
      <c r="DD857" s="114"/>
      <c r="DE857" s="114"/>
      <c r="DF857" s="114"/>
      <c r="DG857" s="114"/>
      <c r="DH857" s="114"/>
      <c r="DI857" s="114"/>
      <c r="DJ857" s="114"/>
      <c r="DK857" s="114"/>
      <c r="DL857" s="114"/>
      <c r="DM857" s="114"/>
      <c r="DN857" s="114"/>
      <c r="DO857" s="114"/>
      <c r="DP857" s="114"/>
      <c r="DQ857" s="114"/>
      <c r="DR857" s="114"/>
      <c r="DS857" s="114"/>
      <c r="DT857" s="114"/>
      <c r="DU857" s="114"/>
      <c r="DV857" s="114"/>
      <c r="DW857" s="114"/>
      <c r="DX857" s="114"/>
      <c r="DY857" s="114"/>
      <c r="DZ857" s="114"/>
      <c r="EA857" s="114"/>
      <c r="EB857" s="114"/>
      <c r="EC857" s="114"/>
      <c r="ED857" s="114"/>
      <c r="EE857" s="114"/>
      <c r="EF857" s="114"/>
      <c r="EG857" s="114"/>
      <c r="EH857" s="114"/>
      <c r="EI857" s="114"/>
      <c r="EJ857" s="114"/>
      <c r="EK857" s="114"/>
      <c r="EL857" s="114"/>
      <c r="EM857" s="114"/>
      <c r="EN857" s="114"/>
      <c r="EO857" s="114"/>
      <c r="EP857" s="114"/>
      <c r="EQ857" s="114"/>
      <c r="ER857" s="114"/>
      <c r="ES857" s="114"/>
      <c r="ET857" s="114"/>
      <c r="EU857" s="114"/>
      <c r="EV857" s="114"/>
      <c r="EW857" s="114"/>
      <c r="EX857" s="114"/>
      <c r="EY857" s="114"/>
    </row>
    <row r="858" spans="3:155" s="3" customFormat="1">
      <c r="C858" s="116" t="s">
        <v>1270</v>
      </c>
      <c r="D858" s="3">
        <v>45</v>
      </c>
      <c r="E858" s="110">
        <v>11614.312820512821</v>
      </c>
      <c r="F858" s="110">
        <f t="shared" si="128"/>
        <v>1009.128655004073</v>
      </c>
      <c r="G858" s="110">
        <v>1073.5411223447586</v>
      </c>
      <c r="H858" s="114"/>
      <c r="I858" s="110">
        <v>11600.20149213564</v>
      </c>
      <c r="J858" s="111">
        <v>216.28199249915349</v>
      </c>
      <c r="K858" s="110">
        <f t="shared" si="125"/>
        <v>11383.919499636488</v>
      </c>
      <c r="L858" s="114"/>
      <c r="M858" s="57">
        <f t="shared" si="117"/>
        <v>128.21461424346106</v>
      </c>
      <c r="N858" s="57">
        <f t="shared" si="118"/>
        <v>435.81284700348596</v>
      </c>
      <c r="O858" s="59">
        <f t="shared" si="119"/>
        <v>10819.89203838954</v>
      </c>
      <c r="P858" s="112"/>
      <c r="Q858" s="57">
        <f t="shared" si="120"/>
        <v>4.7953743146677592</v>
      </c>
      <c r="R858" s="57">
        <f t="shared" si="121"/>
        <v>450.10320575369411</v>
      </c>
      <c r="S858" s="37">
        <f t="shared" si="126"/>
        <v>10364.993458321178</v>
      </c>
      <c r="T858" s="37"/>
      <c r="U858" s="37">
        <f t="shared" si="122"/>
        <v>-9.9534815533458278</v>
      </c>
      <c r="V858" s="57">
        <f t="shared" si="123"/>
        <v>475.34263785203206</v>
      </c>
      <c r="W858" s="30">
        <f t="shared" si="127"/>
        <v>9889.6508204691454</v>
      </c>
      <c r="X858" s="113"/>
      <c r="Y858" s="113"/>
      <c r="Z858" s="113"/>
      <c r="AA858" s="114"/>
      <c r="AB858" s="114"/>
      <c r="AC858" s="114"/>
      <c r="AD858" s="114"/>
      <c r="AE858" s="114"/>
      <c r="AF858" s="114"/>
      <c r="AG858" s="114"/>
      <c r="AH858" s="114"/>
      <c r="AI858" s="114"/>
      <c r="AJ858" s="114"/>
      <c r="AK858" s="114"/>
      <c r="AL858" s="114"/>
      <c r="AM858" s="114"/>
      <c r="AN858" s="114"/>
      <c r="AO858" s="114"/>
      <c r="AP858" s="114"/>
      <c r="AQ858" s="114"/>
      <c r="AR858" s="114"/>
      <c r="AS858" s="114"/>
      <c r="AT858" s="114"/>
      <c r="AU858" s="114"/>
      <c r="AV858" s="114"/>
      <c r="AW858" s="114"/>
      <c r="AX858" s="114"/>
      <c r="AY858" s="114"/>
      <c r="AZ858" s="114"/>
      <c r="BA858" s="114"/>
      <c r="BB858" s="114"/>
      <c r="BC858" s="114"/>
      <c r="BD858" s="114"/>
      <c r="BE858" s="114"/>
      <c r="BF858" s="114"/>
      <c r="BG858" s="114"/>
      <c r="BH858" s="114"/>
      <c r="BI858" s="114"/>
      <c r="BJ858" s="114"/>
      <c r="BK858" s="114"/>
      <c r="BL858" s="114"/>
      <c r="BM858" s="114"/>
      <c r="BN858" s="114"/>
      <c r="BO858" s="114"/>
      <c r="BP858" s="114"/>
      <c r="BQ858" s="114"/>
      <c r="BR858" s="114"/>
      <c r="BS858" s="114"/>
      <c r="BT858" s="114"/>
      <c r="BU858" s="114"/>
      <c r="BV858" s="114"/>
      <c r="BW858" s="114"/>
      <c r="BX858" s="114"/>
      <c r="BY858" s="114"/>
      <c r="BZ858" s="114"/>
      <c r="CA858" s="114"/>
      <c r="CB858" s="114"/>
      <c r="CC858" s="114"/>
      <c r="CD858" s="114"/>
      <c r="CE858" s="114"/>
      <c r="CF858" s="114"/>
      <c r="CG858" s="114"/>
      <c r="CH858" s="114"/>
      <c r="CI858" s="114"/>
      <c r="CJ858" s="114"/>
      <c r="CK858" s="114"/>
      <c r="CL858" s="114"/>
      <c r="CM858" s="114"/>
      <c r="CN858" s="114"/>
      <c r="CO858" s="114"/>
      <c r="CP858" s="114"/>
      <c r="CQ858" s="114"/>
      <c r="CR858" s="114"/>
      <c r="CS858" s="114"/>
      <c r="CT858" s="114"/>
      <c r="CU858" s="114"/>
      <c r="CV858" s="114"/>
      <c r="CW858" s="114"/>
      <c r="CX858" s="114"/>
      <c r="CY858" s="114"/>
      <c r="CZ858" s="114"/>
      <c r="DA858" s="114"/>
      <c r="DB858" s="114"/>
      <c r="DC858" s="114"/>
      <c r="DD858" s="114"/>
      <c r="DE858" s="114"/>
      <c r="DF858" s="114"/>
      <c r="DG858" s="114"/>
      <c r="DH858" s="114"/>
      <c r="DI858" s="114"/>
      <c r="DJ858" s="114"/>
      <c r="DK858" s="114"/>
      <c r="DL858" s="114"/>
      <c r="DM858" s="114"/>
      <c r="DN858" s="114"/>
      <c r="DO858" s="114"/>
      <c r="DP858" s="114"/>
      <c r="DQ858" s="114"/>
      <c r="DR858" s="114"/>
      <c r="DS858" s="114"/>
      <c r="DT858" s="114"/>
      <c r="DU858" s="114"/>
      <c r="DV858" s="114"/>
      <c r="DW858" s="114"/>
      <c r="DX858" s="114"/>
      <c r="DY858" s="114"/>
      <c r="DZ858" s="114"/>
      <c r="EA858" s="114"/>
      <c r="EB858" s="114"/>
      <c r="EC858" s="114"/>
      <c r="ED858" s="114"/>
      <c r="EE858" s="114"/>
      <c r="EF858" s="114"/>
      <c r="EG858" s="114"/>
      <c r="EH858" s="114"/>
      <c r="EI858" s="114"/>
      <c r="EJ858" s="114"/>
      <c r="EK858" s="114"/>
      <c r="EL858" s="114"/>
      <c r="EM858" s="114"/>
      <c r="EN858" s="114"/>
      <c r="EO858" s="114"/>
      <c r="EP858" s="114"/>
      <c r="EQ858" s="114"/>
      <c r="ER858" s="114"/>
      <c r="ES858" s="114"/>
      <c r="ET858" s="114"/>
      <c r="EU858" s="114"/>
      <c r="EV858" s="114"/>
      <c r="EW858" s="114"/>
      <c r="EX858" s="114"/>
      <c r="EY858" s="114"/>
    </row>
    <row r="859" spans="3:155" s="3" customFormat="1" ht="15" customHeight="1">
      <c r="C859" s="109" t="s">
        <v>1271</v>
      </c>
      <c r="D859" s="3">
        <v>92</v>
      </c>
      <c r="E859" s="110">
        <v>11614.312820512821</v>
      </c>
      <c r="F859" s="110">
        <f t="shared" si="128"/>
        <v>1009.128655004073</v>
      </c>
      <c r="G859" s="110">
        <v>1073.5411223447586</v>
      </c>
      <c r="I859" s="110">
        <v>11600.20149213564</v>
      </c>
      <c r="J859" s="111">
        <v>216.28199249915349</v>
      </c>
      <c r="K859" s="110">
        <f t="shared" si="125"/>
        <v>11383.919499636488</v>
      </c>
      <c r="M859" s="57">
        <f t="shared" ref="M859:M906" si="129">(K859-L859)/(K$1018-L$1018)*M$1018</f>
        <v>128.21461424346106</v>
      </c>
      <c r="N859" s="57">
        <f t="shared" ref="N859:N906" si="130">M859/M$1018*N$1018</f>
        <v>435.81284700348596</v>
      </c>
      <c r="O859" s="59">
        <f t="shared" ref="O859:O906" si="131">K859-L859-M859-N859</f>
        <v>10819.89203838954</v>
      </c>
      <c r="P859" s="112"/>
      <c r="Q859" s="57">
        <f t="shared" ref="Q859:Q906" si="132">(O859-P859)/(O$1018-P$1018)*Q$1018</f>
        <v>4.7953743146677592</v>
      </c>
      <c r="R859" s="57">
        <f t="shared" ref="R859:R906" si="133">Q859/Q$1018*R$1018</f>
        <v>450.10320575369411</v>
      </c>
      <c r="S859" s="37">
        <f t="shared" si="126"/>
        <v>10364.993458321178</v>
      </c>
      <c r="T859" s="37"/>
      <c r="U859" s="37">
        <f t="shared" ref="U859:U906" si="134">(S859-T859)/(S$1018-T$1018)*U$1018</f>
        <v>-9.9534815533458278</v>
      </c>
      <c r="V859" s="57">
        <f t="shared" ref="V859:V906" si="135">R859/R$1018*V$1018</f>
        <v>475.34263785203206</v>
      </c>
      <c r="W859" s="30">
        <f t="shared" si="127"/>
        <v>9889.6508204691454</v>
      </c>
      <c r="X859" s="113"/>
      <c r="Y859" s="113"/>
      <c r="Z859" s="113"/>
    </row>
    <row r="860" spans="3:155" s="3" customFormat="1" ht="15" customHeight="1">
      <c r="C860" s="109" t="s">
        <v>1272</v>
      </c>
      <c r="D860" s="3">
        <v>93</v>
      </c>
      <c r="E860" s="110">
        <v>11614.312820512821</v>
      </c>
      <c r="F860" s="110">
        <f t="shared" si="128"/>
        <v>1009.128655004073</v>
      </c>
      <c r="G860" s="110">
        <v>1073.5411223447586</v>
      </c>
      <c r="I860" s="110">
        <v>11600.20149213564</v>
      </c>
      <c r="J860" s="111">
        <v>216.28199249915349</v>
      </c>
      <c r="K860" s="110">
        <f t="shared" ref="K860:K906" si="136">I860-J860</f>
        <v>11383.919499636488</v>
      </c>
      <c r="M860" s="57">
        <f t="shared" si="129"/>
        <v>128.21461424346106</v>
      </c>
      <c r="N860" s="57">
        <f t="shared" si="130"/>
        <v>435.81284700348596</v>
      </c>
      <c r="O860" s="59">
        <f t="shared" si="131"/>
        <v>10819.89203838954</v>
      </c>
      <c r="P860" s="112"/>
      <c r="Q860" s="57">
        <f t="shared" si="132"/>
        <v>4.7953743146677592</v>
      </c>
      <c r="R860" s="57">
        <f t="shared" si="133"/>
        <v>450.10320575369411</v>
      </c>
      <c r="S860" s="37">
        <f t="shared" si="126"/>
        <v>10364.993458321178</v>
      </c>
      <c r="T860" s="37"/>
      <c r="U860" s="37">
        <f t="shared" si="134"/>
        <v>-9.9534815533458278</v>
      </c>
      <c r="V860" s="57">
        <f t="shared" si="135"/>
        <v>475.34263785203206</v>
      </c>
      <c r="W860" s="30">
        <f t="shared" si="127"/>
        <v>9889.6508204691454</v>
      </c>
      <c r="X860" s="113"/>
      <c r="Y860" s="113"/>
      <c r="Z860" s="113"/>
    </row>
    <row r="861" spans="3:155" s="3" customFormat="1" ht="15" customHeight="1">
      <c r="C861" s="109" t="s">
        <v>1273</v>
      </c>
      <c r="D861" s="3">
        <v>94</v>
      </c>
      <c r="E861" s="110">
        <v>11614.312820512821</v>
      </c>
      <c r="F861" s="110">
        <f t="shared" si="128"/>
        <v>1009.128655004073</v>
      </c>
      <c r="G861" s="110">
        <v>1073.5411223447586</v>
      </c>
      <c r="I861" s="110">
        <v>11600.20149213564</v>
      </c>
      <c r="J861" s="111">
        <v>216.28199249915349</v>
      </c>
      <c r="K861" s="110">
        <f t="shared" si="136"/>
        <v>11383.919499636488</v>
      </c>
      <c r="M861" s="57">
        <f t="shared" si="129"/>
        <v>128.21461424346106</v>
      </c>
      <c r="N861" s="57">
        <f t="shared" si="130"/>
        <v>435.81284700348596</v>
      </c>
      <c r="O861" s="59">
        <f t="shared" si="131"/>
        <v>10819.89203838954</v>
      </c>
      <c r="P861" s="112"/>
      <c r="Q861" s="57">
        <f t="shared" si="132"/>
        <v>4.7953743146677592</v>
      </c>
      <c r="R861" s="57">
        <f t="shared" si="133"/>
        <v>450.10320575369411</v>
      </c>
      <c r="S861" s="37">
        <f t="shared" si="126"/>
        <v>10364.993458321178</v>
      </c>
      <c r="T861" s="37"/>
      <c r="U861" s="37">
        <f t="shared" si="134"/>
        <v>-9.9534815533458278</v>
      </c>
      <c r="V861" s="57">
        <f t="shared" si="135"/>
        <v>475.34263785203206</v>
      </c>
      <c r="W861" s="30">
        <f t="shared" si="127"/>
        <v>9889.6508204691454</v>
      </c>
      <c r="X861" s="113"/>
      <c r="Y861" s="113"/>
      <c r="Z861" s="113"/>
    </row>
    <row r="862" spans="3:155" s="3" customFormat="1" ht="15" customHeight="1">
      <c r="C862" s="109" t="s">
        <v>1274</v>
      </c>
      <c r="D862" s="3">
        <v>95</v>
      </c>
      <c r="E862" s="110">
        <v>11614.312820512821</v>
      </c>
      <c r="F862" s="110">
        <f t="shared" si="128"/>
        <v>1009.128655004073</v>
      </c>
      <c r="G862" s="110">
        <v>1073.5411223447586</v>
      </c>
      <c r="I862" s="110">
        <v>11600.20149213564</v>
      </c>
      <c r="J862" s="111">
        <v>216.28199249915349</v>
      </c>
      <c r="K862" s="110">
        <f t="shared" si="136"/>
        <v>11383.919499636488</v>
      </c>
      <c r="M862" s="57">
        <f t="shared" si="129"/>
        <v>128.21461424346106</v>
      </c>
      <c r="N862" s="57">
        <f t="shared" si="130"/>
        <v>435.81284700348596</v>
      </c>
      <c r="O862" s="59">
        <f t="shared" si="131"/>
        <v>10819.89203838954</v>
      </c>
      <c r="P862" s="112"/>
      <c r="Q862" s="57">
        <f t="shared" si="132"/>
        <v>4.7953743146677592</v>
      </c>
      <c r="R862" s="57">
        <f t="shared" si="133"/>
        <v>450.10320575369411</v>
      </c>
      <c r="S862" s="37">
        <f t="shared" si="126"/>
        <v>10364.993458321178</v>
      </c>
      <c r="T862" s="37"/>
      <c r="U862" s="37">
        <f t="shared" si="134"/>
        <v>-9.9534815533458278</v>
      </c>
      <c r="V862" s="57">
        <f t="shared" si="135"/>
        <v>475.34263785203206</v>
      </c>
      <c r="W862" s="30">
        <f t="shared" si="127"/>
        <v>9889.6508204691454</v>
      </c>
      <c r="X862" s="113"/>
      <c r="Y862" s="113"/>
      <c r="Z862" s="113"/>
    </row>
    <row r="863" spans="3:155" s="3" customFormat="1" ht="15" customHeight="1">
      <c r="C863" s="109" t="s">
        <v>1275</v>
      </c>
      <c r="D863" s="3">
        <v>96</v>
      </c>
      <c r="E863" s="110">
        <v>11614.312820512821</v>
      </c>
      <c r="F863" s="110">
        <f t="shared" si="128"/>
        <v>1009.128655004073</v>
      </c>
      <c r="G863" s="110">
        <v>1073.5411223447586</v>
      </c>
      <c r="I863" s="110">
        <v>11600.20149213564</v>
      </c>
      <c r="J863" s="111">
        <v>216.28199249915349</v>
      </c>
      <c r="K863" s="110">
        <f t="shared" si="136"/>
        <v>11383.919499636488</v>
      </c>
      <c r="M863" s="57">
        <f t="shared" si="129"/>
        <v>128.21461424346106</v>
      </c>
      <c r="N863" s="57">
        <f t="shared" si="130"/>
        <v>435.81284700348596</v>
      </c>
      <c r="O863" s="59">
        <f t="shared" si="131"/>
        <v>10819.89203838954</v>
      </c>
      <c r="P863" s="112"/>
      <c r="Q863" s="57">
        <f t="shared" si="132"/>
        <v>4.7953743146677592</v>
      </c>
      <c r="R863" s="57">
        <f t="shared" si="133"/>
        <v>450.10320575369411</v>
      </c>
      <c r="S863" s="37">
        <f t="shared" si="126"/>
        <v>10364.993458321178</v>
      </c>
      <c r="T863" s="37"/>
      <c r="U863" s="37">
        <f t="shared" si="134"/>
        <v>-9.9534815533458278</v>
      </c>
      <c r="V863" s="57">
        <f t="shared" si="135"/>
        <v>475.34263785203206</v>
      </c>
      <c r="W863" s="30">
        <f t="shared" si="127"/>
        <v>9889.6508204691454</v>
      </c>
      <c r="X863" s="113"/>
      <c r="Y863" s="113"/>
      <c r="Z863" s="113"/>
    </row>
    <row r="864" spans="3:155" s="3" customFormat="1" ht="15" customHeight="1">
      <c r="C864" s="109" t="s">
        <v>1276</v>
      </c>
      <c r="D864" s="3">
        <v>97</v>
      </c>
      <c r="E864" s="110">
        <v>11614.312820512821</v>
      </c>
      <c r="F864" s="110">
        <f t="shared" si="128"/>
        <v>1009.128655004073</v>
      </c>
      <c r="G864" s="110">
        <v>1073.5411223447586</v>
      </c>
      <c r="I864" s="110">
        <v>11600.20149213564</v>
      </c>
      <c r="J864" s="111">
        <v>216.28199249915349</v>
      </c>
      <c r="K864" s="110">
        <f t="shared" si="136"/>
        <v>11383.919499636488</v>
      </c>
      <c r="M864" s="57">
        <f t="shared" si="129"/>
        <v>128.21461424346106</v>
      </c>
      <c r="N864" s="57">
        <f t="shared" si="130"/>
        <v>435.81284700348596</v>
      </c>
      <c r="O864" s="59">
        <f t="shared" si="131"/>
        <v>10819.89203838954</v>
      </c>
      <c r="P864" s="112"/>
      <c r="Q864" s="57">
        <f t="shared" si="132"/>
        <v>4.7953743146677592</v>
      </c>
      <c r="R864" s="57">
        <f t="shared" si="133"/>
        <v>450.10320575369411</v>
      </c>
      <c r="S864" s="37">
        <f t="shared" si="126"/>
        <v>10364.993458321178</v>
      </c>
      <c r="T864" s="37"/>
      <c r="U864" s="37">
        <f t="shared" si="134"/>
        <v>-9.9534815533458278</v>
      </c>
      <c r="V864" s="57">
        <f t="shared" si="135"/>
        <v>475.34263785203206</v>
      </c>
      <c r="W864" s="30">
        <f t="shared" si="127"/>
        <v>9889.6508204691454</v>
      </c>
      <c r="X864" s="113"/>
      <c r="Y864" s="113"/>
      <c r="Z864" s="113"/>
    </row>
    <row r="865" spans="2:155" s="3" customFormat="1" ht="15" customHeight="1">
      <c r="C865" s="109" t="s">
        <v>1277</v>
      </c>
      <c r="D865" s="3">
        <v>98</v>
      </c>
      <c r="E865" s="110">
        <v>11614.312820512821</v>
      </c>
      <c r="F865" s="110">
        <f t="shared" si="128"/>
        <v>1009.128655004073</v>
      </c>
      <c r="G865" s="110">
        <v>1073.5411223447586</v>
      </c>
      <c r="I865" s="110">
        <v>11600.20149213564</v>
      </c>
      <c r="J865" s="111">
        <v>216.28199249915349</v>
      </c>
      <c r="K865" s="110">
        <f t="shared" si="136"/>
        <v>11383.919499636488</v>
      </c>
      <c r="M865" s="57">
        <f t="shared" si="129"/>
        <v>128.21461424346106</v>
      </c>
      <c r="N865" s="57">
        <f t="shared" si="130"/>
        <v>435.81284700348596</v>
      </c>
      <c r="O865" s="59">
        <f t="shared" si="131"/>
        <v>10819.89203838954</v>
      </c>
      <c r="P865" s="112"/>
      <c r="Q865" s="57">
        <f t="shared" si="132"/>
        <v>4.7953743146677592</v>
      </c>
      <c r="R865" s="57">
        <f t="shared" si="133"/>
        <v>450.10320575369411</v>
      </c>
      <c r="S865" s="37">
        <f t="shared" si="126"/>
        <v>10364.993458321178</v>
      </c>
      <c r="T865" s="37"/>
      <c r="U865" s="37">
        <f t="shared" si="134"/>
        <v>-9.9534815533458278</v>
      </c>
      <c r="V865" s="57">
        <f t="shared" si="135"/>
        <v>475.34263785203206</v>
      </c>
      <c r="W865" s="30">
        <f t="shared" si="127"/>
        <v>9889.6508204691454</v>
      </c>
      <c r="X865" s="113"/>
      <c r="Y865" s="113"/>
      <c r="Z865" s="113"/>
    </row>
    <row r="866" spans="2:155" s="3" customFormat="1" ht="15" customHeight="1">
      <c r="C866" s="109" t="s">
        <v>1278</v>
      </c>
      <c r="D866" s="3">
        <v>99</v>
      </c>
      <c r="E866" s="110">
        <v>11614.312820512821</v>
      </c>
      <c r="F866" s="110">
        <f t="shared" si="128"/>
        <v>1009.128655004073</v>
      </c>
      <c r="G866" s="110">
        <v>1073.5411223447586</v>
      </c>
      <c r="I866" s="110">
        <v>11600.20149213564</v>
      </c>
      <c r="J866" s="111">
        <v>216.28199249915349</v>
      </c>
      <c r="K866" s="110">
        <f t="shared" si="136"/>
        <v>11383.919499636488</v>
      </c>
      <c r="M866" s="57">
        <f t="shared" si="129"/>
        <v>128.21461424346106</v>
      </c>
      <c r="N866" s="57">
        <f t="shared" si="130"/>
        <v>435.81284700348596</v>
      </c>
      <c r="O866" s="59">
        <f t="shared" si="131"/>
        <v>10819.89203838954</v>
      </c>
      <c r="P866" s="112"/>
      <c r="Q866" s="57">
        <f t="shared" si="132"/>
        <v>4.7953743146677592</v>
      </c>
      <c r="R866" s="57">
        <f t="shared" si="133"/>
        <v>450.10320575369411</v>
      </c>
      <c r="S866" s="37">
        <f t="shared" si="126"/>
        <v>10364.993458321178</v>
      </c>
      <c r="T866" s="37"/>
      <c r="U866" s="37">
        <f t="shared" si="134"/>
        <v>-9.9534815533458278</v>
      </c>
      <c r="V866" s="57">
        <f t="shared" si="135"/>
        <v>475.34263785203206</v>
      </c>
      <c r="W866" s="30">
        <f t="shared" si="127"/>
        <v>9889.6508204691454</v>
      </c>
      <c r="X866" s="113"/>
      <c r="Y866" s="113"/>
      <c r="Z866" s="113"/>
    </row>
    <row r="867" spans="2:155" s="3" customFormat="1" ht="15" customHeight="1">
      <c r="C867" s="109" t="s">
        <v>1279</v>
      </c>
      <c r="D867" s="3">
        <v>100</v>
      </c>
      <c r="E867" s="110">
        <v>11614.312820512821</v>
      </c>
      <c r="F867" s="110">
        <f t="shared" si="128"/>
        <v>1009.128655004073</v>
      </c>
      <c r="G867" s="110">
        <v>1073.5411223447586</v>
      </c>
      <c r="I867" s="110">
        <v>11600.20149213564</v>
      </c>
      <c r="J867" s="111">
        <v>216.28199249915349</v>
      </c>
      <c r="K867" s="110">
        <f t="shared" si="136"/>
        <v>11383.919499636488</v>
      </c>
      <c r="M867" s="57">
        <f t="shared" si="129"/>
        <v>128.21461424346106</v>
      </c>
      <c r="N867" s="57">
        <f t="shared" si="130"/>
        <v>435.81284700348596</v>
      </c>
      <c r="O867" s="59">
        <f t="shared" si="131"/>
        <v>10819.89203838954</v>
      </c>
      <c r="P867" s="112"/>
      <c r="Q867" s="57">
        <f t="shared" si="132"/>
        <v>4.7953743146677592</v>
      </c>
      <c r="R867" s="57">
        <f t="shared" si="133"/>
        <v>450.10320575369411</v>
      </c>
      <c r="S867" s="37">
        <f t="shared" si="126"/>
        <v>10364.993458321178</v>
      </c>
      <c r="T867" s="37"/>
      <c r="U867" s="37">
        <f t="shared" si="134"/>
        <v>-9.9534815533458278</v>
      </c>
      <c r="V867" s="57">
        <f t="shared" si="135"/>
        <v>475.34263785203206</v>
      </c>
      <c r="W867" s="30">
        <f t="shared" si="127"/>
        <v>9889.6508204691454</v>
      </c>
      <c r="X867" s="113"/>
      <c r="Y867" s="113"/>
      <c r="Z867" s="113"/>
    </row>
    <row r="868" spans="2:155" s="3" customFormat="1" ht="15" customHeight="1">
      <c r="C868" s="109" t="s">
        <v>1280</v>
      </c>
      <c r="D868" s="3">
        <v>101</v>
      </c>
      <c r="E868" s="110">
        <v>11614.312820512821</v>
      </c>
      <c r="F868" s="110">
        <f t="shared" si="128"/>
        <v>1009.128655004073</v>
      </c>
      <c r="G868" s="110">
        <v>1073.5411223447586</v>
      </c>
      <c r="I868" s="110">
        <v>11600.20149213564</v>
      </c>
      <c r="J868" s="111">
        <v>216.28199249915349</v>
      </c>
      <c r="K868" s="110">
        <f t="shared" si="136"/>
        <v>11383.919499636488</v>
      </c>
      <c r="M868" s="57">
        <f t="shared" si="129"/>
        <v>128.21461424346106</v>
      </c>
      <c r="N868" s="57">
        <f t="shared" si="130"/>
        <v>435.81284700348596</v>
      </c>
      <c r="O868" s="59">
        <f t="shared" si="131"/>
        <v>10819.89203838954</v>
      </c>
      <c r="P868" s="112"/>
      <c r="Q868" s="57">
        <f t="shared" si="132"/>
        <v>4.7953743146677592</v>
      </c>
      <c r="R868" s="57">
        <f t="shared" si="133"/>
        <v>450.10320575369411</v>
      </c>
      <c r="S868" s="37">
        <f t="shared" si="126"/>
        <v>10364.993458321178</v>
      </c>
      <c r="T868" s="37"/>
      <c r="U868" s="37">
        <f t="shared" si="134"/>
        <v>-9.9534815533458278</v>
      </c>
      <c r="V868" s="57">
        <f t="shared" si="135"/>
        <v>475.34263785203206</v>
      </c>
      <c r="W868" s="30">
        <f t="shared" si="127"/>
        <v>9889.6508204691454</v>
      </c>
      <c r="X868" s="113"/>
      <c r="Y868" s="113"/>
      <c r="Z868" s="113"/>
    </row>
    <row r="869" spans="2:155" s="3" customFormat="1" ht="15" customHeight="1">
      <c r="C869" s="109" t="s">
        <v>1281</v>
      </c>
      <c r="D869" s="3">
        <v>102</v>
      </c>
      <c r="E869" s="110">
        <v>11614.312820512821</v>
      </c>
      <c r="F869" s="110">
        <f t="shared" si="128"/>
        <v>1009.128655004073</v>
      </c>
      <c r="G869" s="110">
        <v>1073.5411223447586</v>
      </c>
      <c r="I869" s="110">
        <v>11600.20149213564</v>
      </c>
      <c r="J869" s="111">
        <v>216.28199249915349</v>
      </c>
      <c r="K869" s="110">
        <f t="shared" si="136"/>
        <v>11383.919499636488</v>
      </c>
      <c r="M869" s="57">
        <f t="shared" si="129"/>
        <v>128.21461424346106</v>
      </c>
      <c r="N869" s="57">
        <f t="shared" si="130"/>
        <v>435.81284700348596</v>
      </c>
      <c r="O869" s="59">
        <f t="shared" si="131"/>
        <v>10819.89203838954</v>
      </c>
      <c r="P869" s="112"/>
      <c r="Q869" s="57">
        <f t="shared" si="132"/>
        <v>4.7953743146677592</v>
      </c>
      <c r="R869" s="57">
        <f t="shared" si="133"/>
        <v>450.10320575369411</v>
      </c>
      <c r="S869" s="37">
        <f t="shared" si="126"/>
        <v>10364.993458321178</v>
      </c>
      <c r="T869" s="37"/>
      <c r="U869" s="37">
        <f t="shared" si="134"/>
        <v>-9.9534815533458278</v>
      </c>
      <c r="V869" s="57">
        <f t="shared" si="135"/>
        <v>475.34263785203206</v>
      </c>
      <c r="W869" s="30">
        <f t="shared" si="127"/>
        <v>9889.6508204691454</v>
      </c>
      <c r="X869" s="113"/>
      <c r="Y869" s="113"/>
      <c r="Z869" s="113"/>
    </row>
    <row r="870" spans="2:155" s="3" customFormat="1" ht="15" customHeight="1">
      <c r="C870" s="109" t="s">
        <v>1282</v>
      </c>
      <c r="D870" s="3">
        <v>103</v>
      </c>
      <c r="E870" s="110">
        <v>11614.312820512821</v>
      </c>
      <c r="F870" s="110">
        <f t="shared" si="128"/>
        <v>1009.128655004073</v>
      </c>
      <c r="G870" s="110">
        <v>1073.5411223447586</v>
      </c>
      <c r="I870" s="110">
        <v>11600.20149213564</v>
      </c>
      <c r="J870" s="111">
        <v>216.28199249915349</v>
      </c>
      <c r="K870" s="110">
        <f t="shared" si="136"/>
        <v>11383.919499636488</v>
      </c>
      <c r="M870" s="57">
        <f t="shared" si="129"/>
        <v>128.21461424346106</v>
      </c>
      <c r="N870" s="57">
        <f t="shared" si="130"/>
        <v>435.81284700348596</v>
      </c>
      <c r="O870" s="59">
        <f t="shared" si="131"/>
        <v>10819.89203838954</v>
      </c>
      <c r="P870" s="112"/>
      <c r="Q870" s="57">
        <f t="shared" si="132"/>
        <v>4.7953743146677592</v>
      </c>
      <c r="R870" s="57">
        <f t="shared" si="133"/>
        <v>450.10320575369411</v>
      </c>
      <c r="S870" s="37">
        <f t="shared" si="126"/>
        <v>10364.993458321178</v>
      </c>
      <c r="T870" s="37"/>
      <c r="U870" s="37">
        <f t="shared" si="134"/>
        <v>-9.9534815533458278</v>
      </c>
      <c r="V870" s="57">
        <f t="shared" si="135"/>
        <v>475.34263785203206</v>
      </c>
      <c r="W870" s="30">
        <f t="shared" si="127"/>
        <v>9889.6508204691454</v>
      </c>
      <c r="X870" s="113"/>
      <c r="Y870" s="113"/>
      <c r="Z870" s="113"/>
    </row>
    <row r="871" spans="2:155" s="3" customFormat="1" ht="15" customHeight="1">
      <c r="C871" s="109" t="s">
        <v>1283</v>
      </c>
      <c r="D871" s="3">
        <v>104</v>
      </c>
      <c r="E871" s="110">
        <v>11614.312820512821</v>
      </c>
      <c r="F871" s="110">
        <f t="shared" si="128"/>
        <v>1009.128655004073</v>
      </c>
      <c r="G871" s="110">
        <v>1073.5411223447586</v>
      </c>
      <c r="I871" s="110">
        <v>11600.20149213564</v>
      </c>
      <c r="J871" s="111">
        <v>216.28199249915349</v>
      </c>
      <c r="K871" s="110">
        <f t="shared" si="136"/>
        <v>11383.919499636488</v>
      </c>
      <c r="M871" s="57">
        <f t="shared" si="129"/>
        <v>128.21461424346106</v>
      </c>
      <c r="N871" s="57">
        <f t="shared" si="130"/>
        <v>435.81284700348596</v>
      </c>
      <c r="O871" s="59">
        <f t="shared" si="131"/>
        <v>10819.89203838954</v>
      </c>
      <c r="P871" s="112"/>
      <c r="Q871" s="57">
        <f t="shared" si="132"/>
        <v>4.7953743146677592</v>
      </c>
      <c r="R871" s="57">
        <f t="shared" si="133"/>
        <v>450.10320575369411</v>
      </c>
      <c r="S871" s="37">
        <f t="shared" si="126"/>
        <v>10364.993458321178</v>
      </c>
      <c r="T871" s="37"/>
      <c r="U871" s="37">
        <f t="shared" si="134"/>
        <v>-9.9534815533458278</v>
      </c>
      <c r="V871" s="57">
        <f t="shared" si="135"/>
        <v>475.34263785203206</v>
      </c>
      <c r="W871" s="30">
        <f t="shared" si="127"/>
        <v>9889.6508204691454</v>
      </c>
      <c r="X871" s="113"/>
      <c r="Y871" s="113"/>
      <c r="Z871" s="113"/>
    </row>
    <row r="872" spans="2:155" s="3" customFormat="1" ht="15" customHeight="1">
      <c r="C872" s="109" t="s">
        <v>1284</v>
      </c>
      <c r="D872" s="3">
        <v>105</v>
      </c>
      <c r="E872" s="110">
        <v>11614.312820512821</v>
      </c>
      <c r="F872" s="110">
        <f t="shared" si="128"/>
        <v>1009.128655004073</v>
      </c>
      <c r="G872" s="110">
        <v>1073.5411223447586</v>
      </c>
      <c r="I872" s="110">
        <v>11600.20149213564</v>
      </c>
      <c r="J872" s="111">
        <v>216.28199249915349</v>
      </c>
      <c r="K872" s="110">
        <f t="shared" si="136"/>
        <v>11383.919499636488</v>
      </c>
      <c r="M872" s="57">
        <f t="shared" si="129"/>
        <v>128.21461424346106</v>
      </c>
      <c r="N872" s="57">
        <f t="shared" si="130"/>
        <v>435.81284700348596</v>
      </c>
      <c r="O872" s="59">
        <f t="shared" si="131"/>
        <v>10819.89203838954</v>
      </c>
      <c r="P872" s="112"/>
      <c r="Q872" s="57">
        <f t="shared" si="132"/>
        <v>4.7953743146677592</v>
      </c>
      <c r="R872" s="57">
        <f t="shared" si="133"/>
        <v>450.10320575369411</v>
      </c>
      <c r="S872" s="37">
        <f t="shared" si="126"/>
        <v>10364.993458321178</v>
      </c>
      <c r="T872" s="37"/>
      <c r="U872" s="37">
        <f t="shared" si="134"/>
        <v>-9.9534815533458278</v>
      </c>
      <c r="V872" s="57">
        <f t="shared" si="135"/>
        <v>475.34263785203206</v>
      </c>
      <c r="W872" s="30">
        <f t="shared" si="127"/>
        <v>9889.6508204691454</v>
      </c>
      <c r="X872" s="113"/>
      <c r="Y872" s="113"/>
      <c r="Z872" s="113"/>
    </row>
    <row r="873" spans="2:155" s="3" customFormat="1" ht="15" customHeight="1">
      <c r="C873" s="109" t="s">
        <v>1285</v>
      </c>
      <c r="D873" s="3">
        <v>106</v>
      </c>
      <c r="E873" s="110">
        <v>11614.312820512821</v>
      </c>
      <c r="F873" s="110">
        <f t="shared" si="128"/>
        <v>1009.128655004073</v>
      </c>
      <c r="G873" s="110">
        <v>1073.5411223447586</v>
      </c>
      <c r="I873" s="110">
        <v>11600.20149213564</v>
      </c>
      <c r="J873" s="111">
        <v>216.28199249915349</v>
      </c>
      <c r="K873" s="110">
        <f t="shared" si="136"/>
        <v>11383.919499636488</v>
      </c>
      <c r="M873" s="57">
        <f t="shared" si="129"/>
        <v>128.21461424346106</v>
      </c>
      <c r="N873" s="57">
        <f t="shared" si="130"/>
        <v>435.81284700348596</v>
      </c>
      <c r="O873" s="59">
        <f t="shared" si="131"/>
        <v>10819.89203838954</v>
      </c>
      <c r="P873" s="112"/>
      <c r="Q873" s="57">
        <f t="shared" si="132"/>
        <v>4.7953743146677592</v>
      </c>
      <c r="R873" s="57">
        <f t="shared" si="133"/>
        <v>450.10320575369411</v>
      </c>
      <c r="S873" s="37">
        <f t="shared" si="126"/>
        <v>10364.993458321178</v>
      </c>
      <c r="T873" s="37"/>
      <c r="U873" s="37">
        <f t="shared" si="134"/>
        <v>-9.9534815533458278</v>
      </c>
      <c r="V873" s="57">
        <f t="shared" si="135"/>
        <v>475.34263785203206</v>
      </c>
      <c r="W873" s="30">
        <f t="shared" si="127"/>
        <v>9889.6508204691454</v>
      </c>
      <c r="X873" s="113"/>
      <c r="Y873" s="113"/>
      <c r="Z873" s="113"/>
    </row>
    <row r="874" spans="2:155" s="3" customFormat="1" ht="15" customHeight="1">
      <c r="C874" s="109" t="s">
        <v>1286</v>
      </c>
      <c r="D874" s="3">
        <v>107</v>
      </c>
      <c r="E874" s="110">
        <v>11614.312820512821</v>
      </c>
      <c r="F874" s="110">
        <f t="shared" si="128"/>
        <v>1009.128655004073</v>
      </c>
      <c r="G874" s="110">
        <v>1073.5411223447586</v>
      </c>
      <c r="I874" s="110">
        <v>11600.20149213564</v>
      </c>
      <c r="J874" s="111">
        <v>216.28199249915349</v>
      </c>
      <c r="K874" s="110">
        <f t="shared" si="136"/>
        <v>11383.919499636488</v>
      </c>
      <c r="M874" s="57">
        <f t="shared" si="129"/>
        <v>128.21461424346106</v>
      </c>
      <c r="N874" s="57">
        <f t="shared" si="130"/>
        <v>435.81284700348596</v>
      </c>
      <c r="O874" s="59">
        <f t="shared" si="131"/>
        <v>10819.89203838954</v>
      </c>
      <c r="P874" s="112"/>
      <c r="Q874" s="57">
        <f t="shared" si="132"/>
        <v>4.7953743146677592</v>
      </c>
      <c r="R874" s="57">
        <f t="shared" si="133"/>
        <v>450.10320575369411</v>
      </c>
      <c r="S874" s="37">
        <f t="shared" si="126"/>
        <v>10364.993458321178</v>
      </c>
      <c r="T874" s="37"/>
      <c r="U874" s="37">
        <f t="shared" si="134"/>
        <v>-9.9534815533458278</v>
      </c>
      <c r="V874" s="57">
        <f t="shared" si="135"/>
        <v>475.34263785203206</v>
      </c>
      <c r="W874" s="30">
        <f t="shared" si="127"/>
        <v>9889.6508204691454</v>
      </c>
      <c r="X874" s="113"/>
      <c r="Y874" s="113"/>
      <c r="Z874" s="113"/>
    </row>
    <row r="875" spans="2:155" s="3" customFormat="1" ht="15" customHeight="1">
      <c r="C875" s="109" t="s">
        <v>1287</v>
      </c>
      <c r="D875" s="3">
        <v>108</v>
      </c>
      <c r="E875" s="110">
        <v>11614.312820512821</v>
      </c>
      <c r="F875" s="110">
        <f t="shared" si="128"/>
        <v>1009.128655004073</v>
      </c>
      <c r="G875" s="110">
        <v>1073.5411223447586</v>
      </c>
      <c r="I875" s="110">
        <v>11600.20149213564</v>
      </c>
      <c r="J875" s="111">
        <v>216.28199249915349</v>
      </c>
      <c r="K875" s="110">
        <f t="shared" si="136"/>
        <v>11383.919499636488</v>
      </c>
      <c r="M875" s="57">
        <f t="shared" si="129"/>
        <v>128.21461424346106</v>
      </c>
      <c r="N875" s="57">
        <f t="shared" si="130"/>
        <v>435.81284700348596</v>
      </c>
      <c r="O875" s="59">
        <f t="shared" si="131"/>
        <v>10819.89203838954</v>
      </c>
      <c r="P875" s="112"/>
      <c r="Q875" s="57">
        <f t="shared" si="132"/>
        <v>4.7953743146677592</v>
      </c>
      <c r="R875" s="57">
        <f t="shared" si="133"/>
        <v>450.10320575369411</v>
      </c>
      <c r="S875" s="37">
        <f t="shared" si="126"/>
        <v>10364.993458321178</v>
      </c>
      <c r="T875" s="37"/>
      <c r="U875" s="37">
        <f t="shared" si="134"/>
        <v>-9.9534815533458278</v>
      </c>
      <c r="V875" s="57">
        <f t="shared" si="135"/>
        <v>475.34263785203206</v>
      </c>
      <c r="W875" s="30">
        <f t="shared" si="127"/>
        <v>9889.6508204691454</v>
      </c>
      <c r="X875" s="113"/>
      <c r="Y875" s="113"/>
      <c r="Z875" s="113"/>
    </row>
    <row r="876" spans="2:155" s="3" customFormat="1" ht="15" customHeight="1">
      <c r="C876" s="109" t="s">
        <v>1288</v>
      </c>
      <c r="D876" s="3">
        <v>109</v>
      </c>
      <c r="E876" s="110">
        <v>11614.312820512821</v>
      </c>
      <c r="F876" s="110">
        <f t="shared" si="128"/>
        <v>1009.128655004073</v>
      </c>
      <c r="G876" s="110">
        <v>1073.5411223447586</v>
      </c>
      <c r="I876" s="110">
        <v>11600.20149213564</v>
      </c>
      <c r="J876" s="111">
        <v>216.28199249915349</v>
      </c>
      <c r="K876" s="110">
        <f t="shared" si="136"/>
        <v>11383.919499636488</v>
      </c>
      <c r="M876" s="57">
        <f t="shared" si="129"/>
        <v>128.21461424346106</v>
      </c>
      <c r="N876" s="57">
        <f t="shared" si="130"/>
        <v>435.81284700348596</v>
      </c>
      <c r="O876" s="59">
        <f t="shared" si="131"/>
        <v>10819.89203838954</v>
      </c>
      <c r="P876" s="112"/>
      <c r="Q876" s="57">
        <f t="shared" si="132"/>
        <v>4.7953743146677592</v>
      </c>
      <c r="R876" s="57">
        <f t="shared" si="133"/>
        <v>450.10320575369411</v>
      </c>
      <c r="S876" s="37">
        <f t="shared" si="126"/>
        <v>10364.993458321178</v>
      </c>
      <c r="T876" s="37"/>
      <c r="U876" s="37">
        <f t="shared" si="134"/>
        <v>-9.9534815533458278</v>
      </c>
      <c r="V876" s="57">
        <f t="shared" si="135"/>
        <v>475.34263785203206</v>
      </c>
      <c r="W876" s="30">
        <f t="shared" si="127"/>
        <v>9889.6508204691454</v>
      </c>
      <c r="X876" s="113"/>
      <c r="Y876" s="113"/>
      <c r="Z876" s="113"/>
    </row>
    <row r="877" spans="2:155" s="114" customFormat="1">
      <c r="C877" s="109" t="s">
        <v>1289</v>
      </c>
      <c r="D877" s="3">
        <v>110</v>
      </c>
      <c r="E877" s="110">
        <v>11614.312820512821</v>
      </c>
      <c r="F877" s="110">
        <f t="shared" si="128"/>
        <v>1009.128655004073</v>
      </c>
      <c r="G877" s="110">
        <v>1073.5411223447586</v>
      </c>
      <c r="H877" s="3"/>
      <c r="I877" s="110">
        <v>11600.20149213564</v>
      </c>
      <c r="J877" s="111">
        <v>216.28199249915349</v>
      </c>
      <c r="K877" s="110">
        <f t="shared" si="136"/>
        <v>11383.919499636488</v>
      </c>
      <c r="L877" s="3"/>
      <c r="M877" s="57">
        <f t="shared" si="129"/>
        <v>128.21461424346106</v>
      </c>
      <c r="N877" s="57">
        <f t="shared" si="130"/>
        <v>435.81284700348596</v>
      </c>
      <c r="O877" s="59">
        <f t="shared" si="131"/>
        <v>10819.89203838954</v>
      </c>
      <c r="P877" s="112"/>
      <c r="Q877" s="57">
        <f t="shared" si="132"/>
        <v>4.7953743146677592</v>
      </c>
      <c r="R877" s="57">
        <f t="shared" si="133"/>
        <v>450.10320575369411</v>
      </c>
      <c r="S877" s="37">
        <f t="shared" si="126"/>
        <v>10364.993458321178</v>
      </c>
      <c r="T877" s="37"/>
      <c r="U877" s="37">
        <f t="shared" si="134"/>
        <v>-9.9534815533458278</v>
      </c>
      <c r="V877" s="57">
        <f t="shared" si="135"/>
        <v>475.34263785203206</v>
      </c>
      <c r="W877" s="30">
        <f t="shared" si="127"/>
        <v>9889.6508204691454</v>
      </c>
      <c r="X877" s="113"/>
      <c r="Y877" s="113"/>
      <c r="Z877" s="113"/>
      <c r="AA877" s="3"/>
      <c r="AB877" s="3"/>
      <c r="AC877" s="3"/>
      <c r="AD877" s="3"/>
      <c r="AE877" s="3"/>
      <c r="AF877" s="3"/>
      <c r="AG877" s="3"/>
      <c r="AH877" s="3"/>
      <c r="AI877" s="3"/>
      <c r="AJ877" s="3"/>
      <c r="AK877" s="3"/>
      <c r="AL877" s="3"/>
      <c r="AM877" s="3"/>
      <c r="AN877" s="3"/>
      <c r="AO877" s="3"/>
      <c r="AP877" s="3"/>
      <c r="AQ877" s="3"/>
      <c r="AR877" s="3"/>
      <c r="AS877" s="3"/>
      <c r="AT877" s="3"/>
      <c r="AU877" s="3"/>
      <c r="AV877" s="3"/>
      <c r="AW877" s="3"/>
      <c r="AX877" s="3"/>
      <c r="AY877" s="3"/>
      <c r="AZ877" s="3"/>
      <c r="BA877" s="3"/>
      <c r="BB877" s="3"/>
      <c r="BC877" s="3"/>
      <c r="BD877" s="3"/>
      <c r="BE877" s="3"/>
      <c r="BF877" s="3"/>
      <c r="BG877" s="3"/>
      <c r="BH877" s="3"/>
      <c r="BI877" s="3"/>
      <c r="BJ877" s="3"/>
      <c r="BK877" s="3"/>
      <c r="BL877" s="3"/>
      <c r="BM877" s="3"/>
      <c r="BN877" s="3"/>
      <c r="BO877" s="3"/>
      <c r="BP877" s="3"/>
      <c r="BQ877" s="3"/>
      <c r="BR877" s="3"/>
      <c r="BS877" s="3"/>
      <c r="BT877" s="3"/>
      <c r="BU877" s="3"/>
      <c r="BV877" s="3"/>
      <c r="BW877" s="3"/>
      <c r="BX877" s="3"/>
      <c r="BY877" s="3"/>
      <c r="BZ877" s="3"/>
      <c r="CA877" s="3"/>
      <c r="CB877" s="3"/>
      <c r="CC877" s="3"/>
      <c r="CD877" s="3"/>
      <c r="CE877" s="3"/>
      <c r="CF877" s="3"/>
      <c r="CG877" s="3"/>
      <c r="CH877" s="3"/>
      <c r="CI877" s="3"/>
      <c r="CJ877" s="3"/>
      <c r="CK877" s="3"/>
      <c r="CL877" s="3"/>
      <c r="CM877" s="3"/>
      <c r="CN877" s="3"/>
      <c r="CO877" s="3"/>
      <c r="CP877" s="3"/>
      <c r="CQ877" s="3"/>
      <c r="CR877" s="3"/>
      <c r="CS877" s="3"/>
      <c r="CT877" s="3"/>
      <c r="CU877" s="3"/>
      <c r="CV877" s="3"/>
      <c r="CW877" s="3"/>
      <c r="CX877" s="3"/>
      <c r="CY877" s="3"/>
      <c r="CZ877" s="3"/>
      <c r="DA877" s="3"/>
      <c r="DB877" s="3"/>
      <c r="DC877" s="3"/>
      <c r="DD877" s="3"/>
      <c r="DE877" s="3"/>
      <c r="DF877" s="3"/>
      <c r="DG877" s="3"/>
      <c r="DH877" s="3"/>
      <c r="DI877" s="3"/>
      <c r="DJ877" s="3"/>
      <c r="DK877" s="3"/>
      <c r="DL877" s="3"/>
      <c r="DM877" s="3"/>
      <c r="DN877" s="3"/>
      <c r="DO877" s="3"/>
      <c r="DP877" s="3"/>
      <c r="DQ877" s="3"/>
      <c r="DR877" s="3"/>
      <c r="DS877" s="3"/>
      <c r="DT877" s="3"/>
      <c r="DU877" s="3"/>
      <c r="DV877" s="3"/>
      <c r="DW877" s="3"/>
      <c r="DX877" s="3"/>
      <c r="DY877" s="3"/>
      <c r="DZ877" s="3"/>
      <c r="EA877" s="3"/>
      <c r="EB877" s="3"/>
      <c r="EC877" s="3"/>
      <c r="ED877" s="3"/>
      <c r="EE877" s="3"/>
      <c r="EF877" s="3"/>
      <c r="EG877" s="3"/>
      <c r="EH877" s="3"/>
      <c r="EI877" s="3"/>
      <c r="EJ877" s="3"/>
      <c r="EK877" s="3"/>
      <c r="EL877" s="3"/>
      <c r="EM877" s="3"/>
      <c r="EN877" s="3"/>
      <c r="EO877" s="3"/>
      <c r="EP877" s="3"/>
      <c r="EQ877" s="3"/>
      <c r="ER877" s="3"/>
      <c r="ES877" s="3"/>
      <c r="ET877" s="3"/>
      <c r="EU877" s="3"/>
      <c r="EV877" s="3"/>
      <c r="EW877" s="3"/>
      <c r="EX877" s="3"/>
      <c r="EY877" s="3"/>
    </row>
    <row r="878" spans="2:155" s="3" customFormat="1">
      <c r="C878" s="109" t="s">
        <v>1290</v>
      </c>
      <c r="D878" s="3">
        <v>111</v>
      </c>
      <c r="E878" s="110">
        <v>11614.312820512821</v>
      </c>
      <c r="F878" s="110">
        <f t="shared" si="128"/>
        <v>1009.128655004073</v>
      </c>
      <c r="G878" s="110">
        <v>1073.5411223447586</v>
      </c>
      <c r="I878" s="110">
        <v>11600.20149213564</v>
      </c>
      <c r="J878" s="111">
        <v>216.28199249915349</v>
      </c>
      <c r="K878" s="110">
        <f t="shared" si="136"/>
        <v>11383.919499636488</v>
      </c>
      <c r="M878" s="57">
        <f t="shared" si="129"/>
        <v>128.21461424346106</v>
      </c>
      <c r="N878" s="57">
        <f t="shared" si="130"/>
        <v>435.81284700348596</v>
      </c>
      <c r="O878" s="59">
        <f t="shared" si="131"/>
        <v>10819.89203838954</v>
      </c>
      <c r="P878" s="112"/>
      <c r="Q878" s="57">
        <f t="shared" si="132"/>
        <v>4.7953743146677592</v>
      </c>
      <c r="R878" s="57">
        <f t="shared" si="133"/>
        <v>450.10320575369411</v>
      </c>
      <c r="S878" s="37">
        <f t="shared" si="126"/>
        <v>10364.993458321178</v>
      </c>
      <c r="T878" s="37"/>
      <c r="U878" s="37">
        <f t="shared" si="134"/>
        <v>-9.9534815533458278</v>
      </c>
      <c r="V878" s="57">
        <f t="shared" si="135"/>
        <v>475.34263785203206</v>
      </c>
      <c r="W878" s="30">
        <f t="shared" si="127"/>
        <v>9889.6508204691454</v>
      </c>
      <c r="X878" s="113"/>
      <c r="Y878" s="113"/>
      <c r="Z878" s="113"/>
    </row>
    <row r="879" spans="2:155" s="3" customFormat="1">
      <c r="C879" s="109" t="s">
        <v>1291</v>
      </c>
      <c r="D879" s="3">
        <v>112</v>
      </c>
      <c r="E879" s="110">
        <v>11614.312820512821</v>
      </c>
      <c r="F879" s="110">
        <f t="shared" si="128"/>
        <v>1009.128655004073</v>
      </c>
      <c r="G879" s="110">
        <v>1073.5411223447586</v>
      </c>
      <c r="I879" s="110">
        <v>11600.20149213564</v>
      </c>
      <c r="J879" s="111">
        <v>216.28199249915349</v>
      </c>
      <c r="K879" s="110">
        <f t="shared" si="136"/>
        <v>11383.919499636488</v>
      </c>
      <c r="M879" s="57">
        <f t="shared" si="129"/>
        <v>128.21461424346106</v>
      </c>
      <c r="N879" s="57">
        <f t="shared" si="130"/>
        <v>435.81284700348596</v>
      </c>
      <c r="O879" s="59">
        <f t="shared" si="131"/>
        <v>10819.89203838954</v>
      </c>
      <c r="P879" s="112"/>
      <c r="Q879" s="57">
        <f t="shared" si="132"/>
        <v>4.7953743146677592</v>
      </c>
      <c r="R879" s="57">
        <f t="shared" si="133"/>
        <v>450.10320575369411</v>
      </c>
      <c r="S879" s="37">
        <f t="shared" si="126"/>
        <v>10364.993458321178</v>
      </c>
      <c r="T879" s="37"/>
      <c r="U879" s="37">
        <f t="shared" si="134"/>
        <v>-9.9534815533458278</v>
      </c>
      <c r="V879" s="57">
        <f t="shared" si="135"/>
        <v>475.34263785203206</v>
      </c>
      <c r="W879" s="30">
        <f t="shared" si="127"/>
        <v>9889.6508204691454</v>
      </c>
      <c r="X879" s="113"/>
      <c r="Y879" s="113"/>
      <c r="Z879" s="113"/>
    </row>
    <row r="880" spans="2:155" s="3" customFormat="1" ht="14.25" customHeight="1">
      <c r="B880" s="3" t="s">
        <v>37</v>
      </c>
      <c r="C880" s="109" t="s">
        <v>1292</v>
      </c>
      <c r="D880" s="3">
        <v>5</v>
      </c>
      <c r="E880" s="118">
        <v>13937.175714285713</v>
      </c>
      <c r="F880" s="110">
        <f>G880*0.94</f>
        <v>1210.9542991281664</v>
      </c>
      <c r="G880" s="110">
        <v>1288.2492543916665</v>
      </c>
      <c r="H880" s="114"/>
      <c r="I880" s="118">
        <v>13920.242119832546</v>
      </c>
      <c r="J880" s="119">
        <v>259.53839713811232</v>
      </c>
      <c r="K880" s="110">
        <f t="shared" si="136"/>
        <v>13660.703722694434</v>
      </c>
      <c r="M880" s="57">
        <f t="shared" si="129"/>
        <v>153.8575407315036</v>
      </c>
      <c r="N880" s="57">
        <f t="shared" si="130"/>
        <v>522.97542877465776</v>
      </c>
      <c r="O880" s="59">
        <f t="shared" si="131"/>
        <v>12983.870753188272</v>
      </c>
      <c r="P880" s="112"/>
      <c r="Q880" s="57">
        <f t="shared" si="132"/>
        <v>5.7544493137172079</v>
      </c>
      <c r="R880" s="57">
        <f t="shared" si="133"/>
        <v>540.12385968053707</v>
      </c>
      <c r="S880" s="37">
        <f t="shared" si="126"/>
        <v>12437.992444194017</v>
      </c>
      <c r="T880" s="37"/>
      <c r="U880" s="37">
        <f t="shared" si="134"/>
        <v>-11.9441781465429</v>
      </c>
      <c r="V880" s="57">
        <f t="shared" si="135"/>
        <v>570.41117891495969</v>
      </c>
      <c r="W880" s="30">
        <f t="shared" si="127"/>
        <v>11867.581265279057</v>
      </c>
      <c r="X880" s="113"/>
      <c r="Y880" s="113"/>
      <c r="Z880" s="113"/>
    </row>
    <row r="881" spans="2:155" s="3" customFormat="1" ht="14.25" customHeight="1">
      <c r="C881" s="109" t="s">
        <v>1293</v>
      </c>
      <c r="D881" s="3">
        <v>6</v>
      </c>
      <c r="E881" s="118">
        <v>13937.175714285713</v>
      </c>
      <c r="F881" s="110">
        <f t="shared" ref="F881:F893" si="137">G881*0.94</f>
        <v>1210.9542991281664</v>
      </c>
      <c r="G881" s="110">
        <v>1288.2492543916665</v>
      </c>
      <c r="H881" s="114"/>
      <c r="I881" s="118">
        <v>13920.242119832546</v>
      </c>
      <c r="J881" s="119">
        <v>259.53839713811232</v>
      </c>
      <c r="K881" s="110">
        <f t="shared" si="136"/>
        <v>13660.703722694434</v>
      </c>
      <c r="M881" s="57">
        <f t="shared" si="129"/>
        <v>153.8575407315036</v>
      </c>
      <c r="N881" s="57">
        <f t="shared" si="130"/>
        <v>522.97542877465776</v>
      </c>
      <c r="O881" s="59">
        <f t="shared" si="131"/>
        <v>12983.870753188272</v>
      </c>
      <c r="P881" s="112"/>
      <c r="Q881" s="57">
        <f t="shared" si="132"/>
        <v>5.7544493137172079</v>
      </c>
      <c r="R881" s="57">
        <f t="shared" si="133"/>
        <v>540.12385968053707</v>
      </c>
      <c r="S881" s="37">
        <f t="shared" si="126"/>
        <v>12437.992444194017</v>
      </c>
      <c r="T881" s="37"/>
      <c r="U881" s="37">
        <f t="shared" si="134"/>
        <v>-11.9441781465429</v>
      </c>
      <c r="V881" s="57">
        <f t="shared" si="135"/>
        <v>570.41117891495969</v>
      </c>
      <c r="W881" s="30">
        <f t="shared" si="127"/>
        <v>11867.581265279057</v>
      </c>
      <c r="X881" s="113"/>
      <c r="Y881" s="113"/>
      <c r="Z881" s="113"/>
    </row>
    <row r="882" spans="2:155" s="3" customFormat="1" ht="14.25" customHeight="1">
      <c r="C882" s="109" t="s">
        <v>1294</v>
      </c>
      <c r="D882" s="3">
        <v>7</v>
      </c>
      <c r="E882" s="118">
        <v>13937.175714285713</v>
      </c>
      <c r="F882" s="110">
        <f t="shared" si="137"/>
        <v>1210.9542991281664</v>
      </c>
      <c r="G882" s="110">
        <v>1288.2492543916665</v>
      </c>
      <c r="H882" s="114"/>
      <c r="I882" s="118">
        <v>13920.242119832546</v>
      </c>
      <c r="J882" s="119">
        <v>259.53839713811232</v>
      </c>
      <c r="K882" s="110">
        <f t="shared" si="136"/>
        <v>13660.703722694434</v>
      </c>
      <c r="M882" s="57">
        <f t="shared" si="129"/>
        <v>153.8575407315036</v>
      </c>
      <c r="N882" s="57">
        <f t="shared" si="130"/>
        <v>522.97542877465776</v>
      </c>
      <c r="O882" s="59">
        <f t="shared" si="131"/>
        <v>12983.870753188272</v>
      </c>
      <c r="P882" s="112"/>
      <c r="Q882" s="57">
        <f t="shared" si="132"/>
        <v>5.7544493137172079</v>
      </c>
      <c r="R882" s="57">
        <f t="shared" si="133"/>
        <v>540.12385968053707</v>
      </c>
      <c r="S882" s="37">
        <f t="shared" si="126"/>
        <v>12437.992444194017</v>
      </c>
      <c r="T882" s="37"/>
      <c r="U882" s="37">
        <f t="shared" si="134"/>
        <v>-11.9441781465429</v>
      </c>
      <c r="V882" s="57">
        <f t="shared" si="135"/>
        <v>570.41117891495969</v>
      </c>
      <c r="W882" s="30">
        <f t="shared" si="127"/>
        <v>11867.581265279057</v>
      </c>
      <c r="X882" s="113"/>
      <c r="Y882" s="113"/>
      <c r="Z882" s="113"/>
    </row>
    <row r="883" spans="2:155" s="3" customFormat="1" ht="14.25" customHeight="1">
      <c r="C883" s="109" t="s">
        <v>1295</v>
      </c>
      <c r="D883" s="3">
        <v>8</v>
      </c>
      <c r="E883" s="118">
        <v>13937.175714285713</v>
      </c>
      <c r="F883" s="110">
        <f t="shared" si="137"/>
        <v>1210.9542991281664</v>
      </c>
      <c r="G883" s="110">
        <v>1288.2492543916665</v>
      </c>
      <c r="H883" s="114"/>
      <c r="I883" s="118">
        <v>13920.242119832546</v>
      </c>
      <c r="J883" s="119">
        <v>259.53839713811232</v>
      </c>
      <c r="K883" s="110">
        <f t="shared" si="136"/>
        <v>13660.703722694434</v>
      </c>
      <c r="M883" s="57">
        <f t="shared" si="129"/>
        <v>153.8575407315036</v>
      </c>
      <c r="N883" s="57">
        <f t="shared" si="130"/>
        <v>522.97542877465776</v>
      </c>
      <c r="O883" s="59">
        <f t="shared" si="131"/>
        <v>12983.870753188272</v>
      </c>
      <c r="P883" s="112"/>
      <c r="Q883" s="57">
        <f t="shared" si="132"/>
        <v>5.7544493137172079</v>
      </c>
      <c r="R883" s="57">
        <f t="shared" si="133"/>
        <v>540.12385968053707</v>
      </c>
      <c r="S883" s="37">
        <f t="shared" si="126"/>
        <v>12437.992444194017</v>
      </c>
      <c r="T883" s="37"/>
      <c r="U883" s="37">
        <f t="shared" si="134"/>
        <v>-11.9441781465429</v>
      </c>
      <c r="V883" s="57">
        <f t="shared" si="135"/>
        <v>570.41117891495969</v>
      </c>
      <c r="W883" s="30">
        <f t="shared" si="127"/>
        <v>11867.581265279057</v>
      </c>
      <c r="X883" s="113"/>
      <c r="Y883" s="113"/>
      <c r="Z883" s="113"/>
    </row>
    <row r="884" spans="2:155" s="3" customFormat="1" ht="14.25" customHeight="1">
      <c r="C884" s="116" t="s">
        <v>1296</v>
      </c>
      <c r="D884" s="3">
        <v>9</v>
      </c>
      <c r="E884" s="118">
        <v>13937.175714285713</v>
      </c>
      <c r="F884" s="110">
        <f t="shared" si="137"/>
        <v>1210.9542991281664</v>
      </c>
      <c r="G884" s="110">
        <v>1288.2492543916665</v>
      </c>
      <c r="H884" s="114"/>
      <c r="I884" s="118">
        <v>13920.242119832546</v>
      </c>
      <c r="J884" s="119">
        <v>259.53839713811232</v>
      </c>
      <c r="K884" s="110">
        <f t="shared" si="136"/>
        <v>13660.703722694434</v>
      </c>
      <c r="L884" s="114"/>
      <c r="M884" s="57">
        <f t="shared" si="129"/>
        <v>153.8575407315036</v>
      </c>
      <c r="N884" s="57">
        <f t="shared" si="130"/>
        <v>522.97542877465776</v>
      </c>
      <c r="O884" s="59">
        <f t="shared" si="131"/>
        <v>12983.870753188272</v>
      </c>
      <c r="P884" s="112"/>
      <c r="Q884" s="57">
        <f t="shared" si="132"/>
        <v>5.7544493137172079</v>
      </c>
      <c r="R884" s="57">
        <f t="shared" si="133"/>
        <v>540.12385968053707</v>
      </c>
      <c r="S884" s="37">
        <f t="shared" si="126"/>
        <v>12437.992444194017</v>
      </c>
      <c r="T884" s="37"/>
      <c r="U884" s="37">
        <f t="shared" si="134"/>
        <v>-11.9441781465429</v>
      </c>
      <c r="V884" s="57">
        <f t="shared" si="135"/>
        <v>570.41117891495969</v>
      </c>
      <c r="W884" s="30">
        <f t="shared" si="127"/>
        <v>11867.581265279057</v>
      </c>
      <c r="X884" s="113"/>
      <c r="Y884" s="113"/>
      <c r="Z884" s="113"/>
      <c r="AA884" s="114"/>
      <c r="AB884" s="114"/>
      <c r="AC884" s="114"/>
      <c r="AD884" s="114"/>
      <c r="AE884" s="114"/>
      <c r="AF884" s="114"/>
      <c r="AG884" s="114"/>
      <c r="AH884" s="114"/>
      <c r="AI884" s="114"/>
      <c r="AJ884" s="114"/>
      <c r="AK884" s="114"/>
      <c r="AL884" s="114"/>
      <c r="AM884" s="114"/>
      <c r="AN884" s="114"/>
      <c r="AO884" s="114"/>
      <c r="AP884" s="114"/>
      <c r="AQ884" s="114"/>
      <c r="AR884" s="114"/>
      <c r="AS884" s="114"/>
      <c r="AT884" s="114"/>
      <c r="AU884" s="114"/>
      <c r="AV884" s="114"/>
      <c r="AW884" s="114"/>
      <c r="AX884" s="114"/>
      <c r="AY884" s="114"/>
      <c r="AZ884" s="114"/>
      <c r="BA884" s="114"/>
      <c r="BB884" s="114"/>
      <c r="BC884" s="114"/>
      <c r="BD884" s="114"/>
      <c r="BE884" s="114"/>
      <c r="BF884" s="114"/>
      <c r="BG884" s="114"/>
      <c r="BH884" s="114"/>
      <c r="BI884" s="114"/>
      <c r="BJ884" s="114"/>
      <c r="BK884" s="114"/>
      <c r="BL884" s="114"/>
      <c r="BM884" s="114"/>
      <c r="BN884" s="114"/>
      <c r="BO884" s="114"/>
      <c r="BP884" s="114"/>
      <c r="BQ884" s="114"/>
      <c r="BR884" s="114"/>
      <c r="BS884" s="114"/>
      <c r="BT884" s="114"/>
      <c r="BU884" s="114"/>
      <c r="BV884" s="114"/>
      <c r="BW884" s="114"/>
      <c r="BX884" s="114"/>
      <c r="BY884" s="114"/>
      <c r="BZ884" s="114"/>
      <c r="CA884" s="114"/>
      <c r="CB884" s="114"/>
      <c r="CC884" s="114"/>
      <c r="CD884" s="114"/>
      <c r="CE884" s="114"/>
      <c r="CF884" s="114"/>
      <c r="CG884" s="114"/>
      <c r="CH884" s="114"/>
      <c r="CI884" s="114"/>
      <c r="CJ884" s="114"/>
      <c r="CK884" s="114"/>
      <c r="CL884" s="114"/>
      <c r="CM884" s="114"/>
      <c r="CN884" s="114"/>
      <c r="CO884" s="114"/>
      <c r="CP884" s="114"/>
      <c r="CQ884" s="114"/>
      <c r="CR884" s="114"/>
      <c r="CS884" s="114"/>
      <c r="CT884" s="114"/>
      <c r="CU884" s="114"/>
      <c r="CV884" s="114"/>
      <c r="CW884" s="114"/>
      <c r="CX884" s="114"/>
      <c r="CY884" s="114"/>
      <c r="CZ884" s="114"/>
      <c r="DA884" s="114"/>
      <c r="DB884" s="114"/>
      <c r="DC884" s="114"/>
      <c r="DD884" s="114"/>
      <c r="DE884" s="114"/>
      <c r="DF884" s="114"/>
      <c r="DG884" s="114"/>
      <c r="DH884" s="114"/>
      <c r="DI884" s="114"/>
      <c r="DJ884" s="114"/>
      <c r="DK884" s="114"/>
      <c r="DL884" s="114"/>
      <c r="DM884" s="114"/>
      <c r="DN884" s="114"/>
      <c r="DO884" s="114"/>
      <c r="DP884" s="114"/>
      <c r="DQ884" s="114"/>
      <c r="DR884" s="114"/>
      <c r="DS884" s="114"/>
      <c r="DT884" s="114"/>
      <c r="DU884" s="114"/>
      <c r="DV884" s="114"/>
      <c r="DW884" s="114"/>
      <c r="DX884" s="114"/>
      <c r="DY884" s="114"/>
      <c r="DZ884" s="114"/>
      <c r="EA884" s="114"/>
      <c r="EB884" s="114"/>
      <c r="EC884" s="114"/>
      <c r="ED884" s="114"/>
      <c r="EE884" s="114"/>
      <c r="EF884" s="114"/>
      <c r="EG884" s="114"/>
      <c r="EH884" s="114"/>
      <c r="EI884" s="114"/>
      <c r="EJ884" s="114"/>
      <c r="EK884" s="114"/>
      <c r="EL884" s="114"/>
      <c r="EM884" s="114"/>
      <c r="EN884" s="114"/>
      <c r="EO884" s="114"/>
      <c r="EP884" s="114"/>
      <c r="EQ884" s="114"/>
      <c r="ER884" s="114"/>
      <c r="ES884" s="114"/>
      <c r="ET884" s="114"/>
      <c r="EU884" s="114"/>
      <c r="EV884" s="114"/>
      <c r="EW884" s="114"/>
      <c r="EX884" s="114"/>
      <c r="EY884" s="114"/>
    </row>
    <row r="885" spans="2:155" s="3" customFormat="1" ht="14.25" customHeight="1">
      <c r="C885" s="116" t="s">
        <v>1297</v>
      </c>
      <c r="D885" s="3">
        <v>10</v>
      </c>
      <c r="E885" s="118">
        <v>13937.175714285713</v>
      </c>
      <c r="F885" s="110">
        <f t="shared" si="137"/>
        <v>1210.9542991281664</v>
      </c>
      <c r="G885" s="110">
        <v>1288.2492543916665</v>
      </c>
      <c r="H885" s="114"/>
      <c r="I885" s="118">
        <v>13920.242119832546</v>
      </c>
      <c r="J885" s="119">
        <v>259.53839713811232</v>
      </c>
      <c r="K885" s="110">
        <f t="shared" si="136"/>
        <v>13660.703722694434</v>
      </c>
      <c r="L885" s="114"/>
      <c r="M885" s="57">
        <f t="shared" si="129"/>
        <v>153.8575407315036</v>
      </c>
      <c r="N885" s="57">
        <f t="shared" si="130"/>
        <v>522.97542877465776</v>
      </c>
      <c r="O885" s="59">
        <f t="shared" si="131"/>
        <v>12983.870753188272</v>
      </c>
      <c r="P885" s="112"/>
      <c r="Q885" s="57">
        <f t="shared" si="132"/>
        <v>5.7544493137172079</v>
      </c>
      <c r="R885" s="57">
        <f t="shared" si="133"/>
        <v>540.12385968053707</v>
      </c>
      <c r="S885" s="37">
        <f t="shared" si="126"/>
        <v>12437.992444194017</v>
      </c>
      <c r="T885" s="37"/>
      <c r="U885" s="37">
        <f t="shared" si="134"/>
        <v>-11.9441781465429</v>
      </c>
      <c r="V885" s="57">
        <f t="shared" si="135"/>
        <v>570.41117891495969</v>
      </c>
      <c r="W885" s="30">
        <f t="shared" si="127"/>
        <v>11867.581265279057</v>
      </c>
      <c r="X885" s="113"/>
      <c r="Y885" s="113"/>
      <c r="Z885" s="113"/>
      <c r="AA885" s="114"/>
      <c r="AB885" s="114"/>
      <c r="AC885" s="114"/>
      <c r="AD885" s="114"/>
      <c r="AE885" s="114"/>
      <c r="AF885" s="114"/>
      <c r="AG885" s="114"/>
      <c r="AH885" s="114"/>
      <c r="AI885" s="114"/>
      <c r="AJ885" s="114"/>
      <c r="AK885" s="114"/>
      <c r="AL885" s="114"/>
      <c r="AM885" s="114"/>
      <c r="AN885" s="114"/>
      <c r="AO885" s="114"/>
      <c r="AP885" s="114"/>
      <c r="AQ885" s="114"/>
      <c r="AR885" s="114"/>
      <c r="AS885" s="114"/>
      <c r="AT885" s="114"/>
      <c r="AU885" s="114"/>
      <c r="AV885" s="114"/>
      <c r="AW885" s="114"/>
      <c r="AX885" s="114"/>
      <c r="AY885" s="114"/>
      <c r="AZ885" s="114"/>
      <c r="BA885" s="114"/>
      <c r="BB885" s="114"/>
      <c r="BC885" s="114"/>
      <c r="BD885" s="114"/>
      <c r="BE885" s="114"/>
      <c r="BF885" s="114"/>
      <c r="BG885" s="114"/>
      <c r="BH885" s="114"/>
      <c r="BI885" s="114"/>
      <c r="BJ885" s="114"/>
      <c r="BK885" s="114"/>
      <c r="BL885" s="114"/>
      <c r="BM885" s="114"/>
      <c r="BN885" s="114"/>
      <c r="BO885" s="114"/>
      <c r="BP885" s="114"/>
      <c r="BQ885" s="114"/>
      <c r="BR885" s="114"/>
      <c r="BS885" s="114"/>
      <c r="BT885" s="114"/>
      <c r="BU885" s="114"/>
      <c r="BV885" s="114"/>
      <c r="BW885" s="114"/>
      <c r="BX885" s="114"/>
      <c r="BY885" s="114"/>
      <c r="BZ885" s="114"/>
      <c r="CA885" s="114"/>
      <c r="CB885" s="114"/>
      <c r="CC885" s="114"/>
      <c r="CD885" s="114"/>
      <c r="CE885" s="114"/>
      <c r="CF885" s="114"/>
      <c r="CG885" s="114"/>
      <c r="CH885" s="114"/>
      <c r="CI885" s="114"/>
      <c r="CJ885" s="114"/>
      <c r="CK885" s="114"/>
      <c r="CL885" s="114"/>
      <c r="CM885" s="114"/>
      <c r="CN885" s="114"/>
      <c r="CO885" s="114"/>
      <c r="CP885" s="114"/>
      <c r="CQ885" s="114"/>
      <c r="CR885" s="114"/>
      <c r="CS885" s="114"/>
      <c r="CT885" s="114"/>
      <c r="CU885" s="114"/>
      <c r="CV885" s="114"/>
      <c r="CW885" s="114"/>
      <c r="CX885" s="114"/>
      <c r="CY885" s="114"/>
      <c r="CZ885" s="114"/>
      <c r="DA885" s="114"/>
      <c r="DB885" s="114"/>
      <c r="DC885" s="114"/>
      <c r="DD885" s="114"/>
      <c r="DE885" s="114"/>
      <c r="DF885" s="114"/>
      <c r="DG885" s="114"/>
      <c r="DH885" s="114"/>
      <c r="DI885" s="114"/>
      <c r="DJ885" s="114"/>
      <c r="DK885" s="114"/>
      <c r="DL885" s="114"/>
      <c r="DM885" s="114"/>
      <c r="DN885" s="114"/>
      <c r="DO885" s="114"/>
      <c r="DP885" s="114"/>
      <c r="DQ885" s="114"/>
      <c r="DR885" s="114"/>
      <c r="DS885" s="114"/>
      <c r="DT885" s="114"/>
      <c r="DU885" s="114"/>
      <c r="DV885" s="114"/>
      <c r="DW885" s="114"/>
      <c r="DX885" s="114"/>
      <c r="DY885" s="114"/>
      <c r="DZ885" s="114"/>
      <c r="EA885" s="114"/>
      <c r="EB885" s="114"/>
      <c r="EC885" s="114"/>
      <c r="ED885" s="114"/>
      <c r="EE885" s="114"/>
      <c r="EF885" s="114"/>
      <c r="EG885" s="114"/>
      <c r="EH885" s="114"/>
      <c r="EI885" s="114"/>
      <c r="EJ885" s="114"/>
      <c r="EK885" s="114"/>
      <c r="EL885" s="114"/>
      <c r="EM885" s="114"/>
      <c r="EN885" s="114"/>
      <c r="EO885" s="114"/>
      <c r="EP885" s="114"/>
      <c r="EQ885" s="114"/>
      <c r="ER885" s="114"/>
      <c r="ES885" s="114"/>
      <c r="ET885" s="114"/>
      <c r="EU885" s="114"/>
      <c r="EV885" s="114"/>
      <c r="EW885" s="114"/>
      <c r="EX885" s="114"/>
      <c r="EY885" s="114"/>
    </row>
    <row r="886" spans="2:155" s="3" customFormat="1" ht="14.25" customHeight="1">
      <c r="C886" s="116" t="s">
        <v>1298</v>
      </c>
      <c r="D886" s="3">
        <v>11</v>
      </c>
      <c r="E886" s="118">
        <v>13937.175714285713</v>
      </c>
      <c r="F886" s="110">
        <f t="shared" si="137"/>
        <v>1210.9542991281664</v>
      </c>
      <c r="G886" s="110">
        <v>1288.2492543916665</v>
      </c>
      <c r="H886" s="114"/>
      <c r="I886" s="118">
        <v>13920.242119832546</v>
      </c>
      <c r="J886" s="119">
        <v>259.53839713811232</v>
      </c>
      <c r="K886" s="110">
        <f t="shared" si="136"/>
        <v>13660.703722694434</v>
      </c>
      <c r="L886" s="114"/>
      <c r="M886" s="57">
        <f t="shared" si="129"/>
        <v>153.8575407315036</v>
      </c>
      <c r="N886" s="57">
        <f t="shared" si="130"/>
        <v>522.97542877465776</v>
      </c>
      <c r="O886" s="59">
        <f t="shared" si="131"/>
        <v>12983.870753188272</v>
      </c>
      <c r="P886" s="112"/>
      <c r="Q886" s="57">
        <f t="shared" si="132"/>
        <v>5.7544493137172079</v>
      </c>
      <c r="R886" s="57">
        <f t="shared" si="133"/>
        <v>540.12385968053707</v>
      </c>
      <c r="S886" s="37">
        <f t="shared" si="126"/>
        <v>12437.992444194017</v>
      </c>
      <c r="T886" s="37"/>
      <c r="U886" s="37">
        <f t="shared" si="134"/>
        <v>-11.9441781465429</v>
      </c>
      <c r="V886" s="57">
        <f t="shared" si="135"/>
        <v>570.41117891495969</v>
      </c>
      <c r="W886" s="30">
        <f t="shared" si="127"/>
        <v>11867.581265279057</v>
      </c>
      <c r="X886" s="113"/>
      <c r="Y886" s="113"/>
      <c r="Z886" s="113"/>
      <c r="AA886" s="114"/>
      <c r="AB886" s="114"/>
      <c r="AC886" s="114"/>
      <c r="AD886" s="114"/>
      <c r="AE886" s="114"/>
      <c r="AF886" s="114"/>
      <c r="AG886" s="114"/>
      <c r="AH886" s="114"/>
      <c r="AI886" s="114"/>
      <c r="AJ886" s="114"/>
      <c r="AK886" s="114"/>
      <c r="AL886" s="114"/>
      <c r="AM886" s="114"/>
      <c r="AN886" s="114"/>
      <c r="AO886" s="114"/>
      <c r="AP886" s="114"/>
      <c r="AQ886" s="114"/>
      <c r="AR886" s="114"/>
      <c r="AS886" s="114"/>
      <c r="AT886" s="114"/>
      <c r="AU886" s="114"/>
      <c r="AV886" s="114"/>
      <c r="AW886" s="114"/>
      <c r="AX886" s="114"/>
      <c r="AY886" s="114"/>
      <c r="AZ886" s="114"/>
      <c r="BA886" s="114"/>
      <c r="BB886" s="114"/>
      <c r="BC886" s="114"/>
      <c r="BD886" s="114"/>
      <c r="BE886" s="114"/>
      <c r="BF886" s="114"/>
      <c r="BG886" s="114"/>
      <c r="BH886" s="114"/>
      <c r="BI886" s="114"/>
      <c r="BJ886" s="114"/>
      <c r="BK886" s="114"/>
      <c r="BL886" s="114"/>
      <c r="BM886" s="114"/>
      <c r="BN886" s="114"/>
      <c r="BO886" s="114"/>
      <c r="BP886" s="114"/>
      <c r="BQ886" s="114"/>
      <c r="BR886" s="114"/>
      <c r="BS886" s="114"/>
      <c r="BT886" s="114"/>
      <c r="BU886" s="114"/>
      <c r="BV886" s="114"/>
      <c r="BW886" s="114"/>
      <c r="BX886" s="114"/>
      <c r="BY886" s="114"/>
      <c r="BZ886" s="114"/>
      <c r="CA886" s="114"/>
      <c r="CB886" s="114"/>
      <c r="CC886" s="114"/>
      <c r="CD886" s="114"/>
      <c r="CE886" s="114"/>
      <c r="CF886" s="114"/>
      <c r="CG886" s="114"/>
      <c r="CH886" s="114"/>
      <c r="CI886" s="114"/>
      <c r="CJ886" s="114"/>
      <c r="CK886" s="114"/>
      <c r="CL886" s="114"/>
      <c r="CM886" s="114"/>
      <c r="CN886" s="114"/>
      <c r="CO886" s="114"/>
      <c r="CP886" s="114"/>
      <c r="CQ886" s="114"/>
      <c r="CR886" s="114"/>
      <c r="CS886" s="114"/>
      <c r="CT886" s="114"/>
      <c r="CU886" s="114"/>
      <c r="CV886" s="114"/>
      <c r="CW886" s="114"/>
      <c r="CX886" s="114"/>
      <c r="CY886" s="114"/>
      <c r="CZ886" s="114"/>
      <c r="DA886" s="114"/>
      <c r="DB886" s="114"/>
      <c r="DC886" s="114"/>
      <c r="DD886" s="114"/>
      <c r="DE886" s="114"/>
      <c r="DF886" s="114"/>
      <c r="DG886" s="114"/>
      <c r="DH886" s="114"/>
      <c r="DI886" s="114"/>
      <c r="DJ886" s="114"/>
      <c r="DK886" s="114"/>
      <c r="DL886" s="114"/>
      <c r="DM886" s="114"/>
      <c r="DN886" s="114"/>
      <c r="DO886" s="114"/>
      <c r="DP886" s="114"/>
      <c r="DQ886" s="114"/>
      <c r="DR886" s="114"/>
      <c r="DS886" s="114"/>
      <c r="DT886" s="114"/>
      <c r="DU886" s="114"/>
      <c r="DV886" s="114"/>
      <c r="DW886" s="114"/>
      <c r="DX886" s="114"/>
      <c r="DY886" s="114"/>
      <c r="DZ886" s="114"/>
      <c r="EA886" s="114"/>
      <c r="EB886" s="114"/>
      <c r="EC886" s="114"/>
      <c r="ED886" s="114"/>
      <c r="EE886" s="114"/>
      <c r="EF886" s="114"/>
      <c r="EG886" s="114"/>
      <c r="EH886" s="114"/>
      <c r="EI886" s="114"/>
      <c r="EJ886" s="114"/>
      <c r="EK886" s="114"/>
      <c r="EL886" s="114"/>
      <c r="EM886" s="114"/>
      <c r="EN886" s="114"/>
      <c r="EO886" s="114"/>
      <c r="EP886" s="114"/>
      <c r="EQ886" s="114"/>
      <c r="ER886" s="114"/>
      <c r="ES886" s="114"/>
      <c r="ET886" s="114"/>
      <c r="EU886" s="114"/>
      <c r="EV886" s="114"/>
      <c r="EW886" s="114"/>
      <c r="EX886" s="114"/>
      <c r="EY886" s="114"/>
    </row>
    <row r="887" spans="2:155" s="3" customFormat="1" ht="14.25" customHeight="1">
      <c r="C887" s="116" t="s">
        <v>1299</v>
      </c>
      <c r="D887" s="3">
        <v>12</v>
      </c>
      <c r="E887" s="118">
        <v>13937.175714285713</v>
      </c>
      <c r="F887" s="110">
        <f t="shared" si="137"/>
        <v>1210.9542991281664</v>
      </c>
      <c r="G887" s="110">
        <v>1288.2492543916665</v>
      </c>
      <c r="H887" s="114"/>
      <c r="I887" s="118">
        <v>13920.242119832546</v>
      </c>
      <c r="J887" s="119">
        <v>259.53839713811232</v>
      </c>
      <c r="K887" s="110">
        <f t="shared" si="136"/>
        <v>13660.703722694434</v>
      </c>
      <c r="L887" s="114"/>
      <c r="M887" s="57">
        <f t="shared" si="129"/>
        <v>153.8575407315036</v>
      </c>
      <c r="N887" s="57">
        <f t="shared" si="130"/>
        <v>522.97542877465776</v>
      </c>
      <c r="O887" s="59">
        <f t="shared" si="131"/>
        <v>12983.870753188272</v>
      </c>
      <c r="P887" s="112"/>
      <c r="Q887" s="57">
        <f t="shared" si="132"/>
        <v>5.7544493137172079</v>
      </c>
      <c r="R887" s="57">
        <f t="shared" si="133"/>
        <v>540.12385968053707</v>
      </c>
      <c r="S887" s="37">
        <f t="shared" si="126"/>
        <v>12437.992444194017</v>
      </c>
      <c r="T887" s="37"/>
      <c r="U887" s="37">
        <f t="shared" si="134"/>
        <v>-11.9441781465429</v>
      </c>
      <c r="V887" s="57">
        <f t="shared" si="135"/>
        <v>570.41117891495969</v>
      </c>
      <c r="W887" s="30">
        <f t="shared" si="127"/>
        <v>11867.581265279057</v>
      </c>
      <c r="X887" s="113"/>
      <c r="Y887" s="113"/>
      <c r="Z887" s="113"/>
      <c r="AA887" s="114"/>
      <c r="AB887" s="114"/>
      <c r="AC887" s="114"/>
      <c r="AD887" s="114"/>
      <c r="AE887" s="114"/>
      <c r="AF887" s="114"/>
      <c r="AG887" s="114"/>
      <c r="AH887" s="114"/>
      <c r="AI887" s="114"/>
      <c r="AJ887" s="114"/>
      <c r="AK887" s="114"/>
      <c r="AL887" s="114"/>
      <c r="AM887" s="114"/>
      <c r="AN887" s="114"/>
      <c r="AO887" s="114"/>
      <c r="AP887" s="114"/>
      <c r="AQ887" s="114"/>
      <c r="AR887" s="114"/>
      <c r="AS887" s="114"/>
      <c r="AT887" s="114"/>
      <c r="AU887" s="114"/>
      <c r="AV887" s="114"/>
      <c r="AW887" s="114"/>
      <c r="AX887" s="114"/>
      <c r="AY887" s="114"/>
      <c r="AZ887" s="114"/>
      <c r="BA887" s="114"/>
      <c r="BB887" s="114"/>
      <c r="BC887" s="114"/>
      <c r="BD887" s="114"/>
      <c r="BE887" s="114"/>
      <c r="BF887" s="114"/>
      <c r="BG887" s="114"/>
      <c r="BH887" s="114"/>
      <c r="BI887" s="114"/>
      <c r="BJ887" s="114"/>
      <c r="BK887" s="114"/>
      <c r="BL887" s="114"/>
      <c r="BM887" s="114"/>
      <c r="BN887" s="114"/>
      <c r="BO887" s="114"/>
      <c r="BP887" s="114"/>
      <c r="BQ887" s="114"/>
      <c r="BR887" s="114"/>
      <c r="BS887" s="114"/>
      <c r="BT887" s="114"/>
      <c r="BU887" s="114"/>
      <c r="BV887" s="114"/>
      <c r="BW887" s="114"/>
      <c r="BX887" s="114"/>
      <c r="BY887" s="114"/>
      <c r="BZ887" s="114"/>
      <c r="CA887" s="114"/>
      <c r="CB887" s="114"/>
      <c r="CC887" s="114"/>
      <c r="CD887" s="114"/>
      <c r="CE887" s="114"/>
      <c r="CF887" s="114"/>
      <c r="CG887" s="114"/>
      <c r="CH887" s="114"/>
      <c r="CI887" s="114"/>
      <c r="CJ887" s="114"/>
      <c r="CK887" s="114"/>
      <c r="CL887" s="114"/>
      <c r="CM887" s="114"/>
      <c r="CN887" s="114"/>
      <c r="CO887" s="114"/>
      <c r="CP887" s="114"/>
      <c r="CQ887" s="114"/>
      <c r="CR887" s="114"/>
      <c r="CS887" s="114"/>
      <c r="CT887" s="114"/>
      <c r="CU887" s="114"/>
      <c r="CV887" s="114"/>
      <c r="CW887" s="114"/>
      <c r="CX887" s="114"/>
      <c r="CY887" s="114"/>
      <c r="CZ887" s="114"/>
      <c r="DA887" s="114"/>
      <c r="DB887" s="114"/>
      <c r="DC887" s="114"/>
      <c r="DD887" s="114"/>
      <c r="DE887" s="114"/>
      <c r="DF887" s="114"/>
      <c r="DG887" s="114"/>
      <c r="DH887" s="114"/>
      <c r="DI887" s="114"/>
      <c r="DJ887" s="114"/>
      <c r="DK887" s="114"/>
      <c r="DL887" s="114"/>
      <c r="DM887" s="114"/>
      <c r="DN887" s="114"/>
      <c r="DO887" s="114"/>
      <c r="DP887" s="114"/>
      <c r="DQ887" s="114"/>
      <c r="DR887" s="114"/>
      <c r="DS887" s="114"/>
      <c r="DT887" s="114"/>
      <c r="DU887" s="114"/>
      <c r="DV887" s="114"/>
      <c r="DW887" s="114"/>
      <c r="DX887" s="114"/>
      <c r="DY887" s="114"/>
      <c r="DZ887" s="114"/>
      <c r="EA887" s="114"/>
      <c r="EB887" s="114"/>
      <c r="EC887" s="114"/>
      <c r="ED887" s="114"/>
      <c r="EE887" s="114"/>
      <c r="EF887" s="114"/>
      <c r="EG887" s="114"/>
      <c r="EH887" s="114"/>
      <c r="EI887" s="114"/>
      <c r="EJ887" s="114"/>
      <c r="EK887" s="114"/>
      <c r="EL887" s="114"/>
      <c r="EM887" s="114"/>
      <c r="EN887" s="114"/>
      <c r="EO887" s="114"/>
      <c r="EP887" s="114"/>
      <c r="EQ887" s="114"/>
      <c r="ER887" s="114"/>
      <c r="ES887" s="114"/>
      <c r="ET887" s="114"/>
      <c r="EU887" s="114"/>
      <c r="EV887" s="114"/>
      <c r="EW887" s="114"/>
      <c r="EX887" s="114"/>
      <c r="EY887" s="114"/>
    </row>
    <row r="888" spans="2:155" s="3" customFormat="1" ht="14.25" customHeight="1">
      <c r="C888" s="116" t="s">
        <v>1300</v>
      </c>
      <c r="D888" s="3">
        <v>17</v>
      </c>
      <c r="E888" s="118">
        <v>13937.175714285713</v>
      </c>
      <c r="F888" s="110">
        <f t="shared" si="137"/>
        <v>1210.9542991281664</v>
      </c>
      <c r="G888" s="110">
        <v>1288.2492543916665</v>
      </c>
      <c r="H888" s="114"/>
      <c r="I888" s="118">
        <v>13920.242119832546</v>
      </c>
      <c r="J888" s="119">
        <v>259.53839713811232</v>
      </c>
      <c r="K888" s="110">
        <f t="shared" si="136"/>
        <v>13660.703722694434</v>
      </c>
      <c r="L888" s="114"/>
      <c r="M888" s="57">
        <f t="shared" si="129"/>
        <v>153.8575407315036</v>
      </c>
      <c r="N888" s="57">
        <f t="shared" si="130"/>
        <v>522.97542877465776</v>
      </c>
      <c r="O888" s="59">
        <f t="shared" si="131"/>
        <v>12983.870753188272</v>
      </c>
      <c r="P888" s="112"/>
      <c r="Q888" s="57">
        <f t="shared" si="132"/>
        <v>5.7544493137172079</v>
      </c>
      <c r="R888" s="57">
        <f t="shared" si="133"/>
        <v>540.12385968053707</v>
      </c>
      <c r="S888" s="37">
        <f t="shared" si="126"/>
        <v>12437.992444194017</v>
      </c>
      <c r="T888" s="37"/>
      <c r="U888" s="37">
        <f t="shared" si="134"/>
        <v>-11.9441781465429</v>
      </c>
      <c r="V888" s="57">
        <f t="shared" si="135"/>
        <v>570.41117891495969</v>
      </c>
      <c r="W888" s="30">
        <f t="shared" si="127"/>
        <v>11867.581265279057</v>
      </c>
      <c r="X888" s="113"/>
      <c r="Y888" s="113"/>
      <c r="Z888" s="113"/>
      <c r="AA888" s="114"/>
      <c r="AB888" s="114"/>
      <c r="AC888" s="114"/>
      <c r="AD888" s="114"/>
      <c r="AE888" s="114"/>
      <c r="AF888" s="114"/>
      <c r="AG888" s="114"/>
      <c r="AH888" s="114"/>
      <c r="AI888" s="114"/>
      <c r="AJ888" s="114"/>
      <c r="AK888" s="114"/>
      <c r="AL888" s="114"/>
      <c r="AM888" s="114"/>
      <c r="AN888" s="114"/>
      <c r="AO888" s="114"/>
      <c r="AP888" s="114"/>
      <c r="AQ888" s="114"/>
      <c r="AR888" s="114"/>
      <c r="AS888" s="114"/>
      <c r="AT888" s="114"/>
      <c r="AU888" s="114"/>
      <c r="AV888" s="114"/>
      <c r="AW888" s="114"/>
      <c r="AX888" s="114"/>
      <c r="AY888" s="114"/>
      <c r="AZ888" s="114"/>
      <c r="BA888" s="114"/>
      <c r="BB888" s="114"/>
      <c r="BC888" s="114"/>
      <c r="BD888" s="114"/>
      <c r="BE888" s="114"/>
      <c r="BF888" s="114"/>
      <c r="BG888" s="114"/>
      <c r="BH888" s="114"/>
      <c r="BI888" s="114"/>
      <c r="BJ888" s="114"/>
      <c r="BK888" s="114"/>
      <c r="BL888" s="114"/>
      <c r="BM888" s="114"/>
      <c r="BN888" s="114"/>
      <c r="BO888" s="114"/>
      <c r="BP888" s="114"/>
      <c r="BQ888" s="114"/>
      <c r="BR888" s="114"/>
      <c r="BS888" s="114"/>
      <c r="BT888" s="114"/>
      <c r="BU888" s="114"/>
      <c r="BV888" s="114"/>
      <c r="BW888" s="114"/>
      <c r="BX888" s="114"/>
      <c r="BY888" s="114"/>
      <c r="BZ888" s="114"/>
      <c r="CA888" s="114"/>
      <c r="CB888" s="114"/>
      <c r="CC888" s="114"/>
      <c r="CD888" s="114"/>
      <c r="CE888" s="114"/>
      <c r="CF888" s="114"/>
      <c r="CG888" s="114"/>
      <c r="CH888" s="114"/>
      <c r="CI888" s="114"/>
      <c r="CJ888" s="114"/>
      <c r="CK888" s="114"/>
      <c r="CL888" s="114"/>
      <c r="CM888" s="114"/>
      <c r="CN888" s="114"/>
      <c r="CO888" s="114"/>
      <c r="CP888" s="114"/>
      <c r="CQ888" s="114"/>
      <c r="CR888" s="114"/>
      <c r="CS888" s="114"/>
      <c r="CT888" s="114"/>
      <c r="CU888" s="114"/>
      <c r="CV888" s="114"/>
      <c r="CW888" s="114"/>
      <c r="CX888" s="114"/>
      <c r="CY888" s="114"/>
      <c r="CZ888" s="114"/>
      <c r="DA888" s="114"/>
      <c r="DB888" s="114"/>
      <c r="DC888" s="114"/>
      <c r="DD888" s="114"/>
      <c r="DE888" s="114"/>
      <c r="DF888" s="114"/>
      <c r="DG888" s="114"/>
      <c r="DH888" s="114"/>
      <c r="DI888" s="114"/>
      <c r="DJ888" s="114"/>
      <c r="DK888" s="114"/>
      <c r="DL888" s="114"/>
      <c r="DM888" s="114"/>
      <c r="DN888" s="114"/>
      <c r="DO888" s="114"/>
      <c r="DP888" s="114"/>
      <c r="DQ888" s="114"/>
      <c r="DR888" s="114"/>
      <c r="DS888" s="114"/>
      <c r="DT888" s="114"/>
      <c r="DU888" s="114"/>
      <c r="DV888" s="114"/>
      <c r="DW888" s="114"/>
      <c r="DX888" s="114"/>
      <c r="DY888" s="114"/>
      <c r="DZ888" s="114"/>
      <c r="EA888" s="114"/>
      <c r="EB888" s="114"/>
      <c r="EC888" s="114"/>
      <c r="ED888" s="114"/>
      <c r="EE888" s="114"/>
      <c r="EF888" s="114"/>
      <c r="EG888" s="114"/>
      <c r="EH888" s="114"/>
      <c r="EI888" s="114"/>
      <c r="EJ888" s="114"/>
      <c r="EK888" s="114"/>
      <c r="EL888" s="114"/>
      <c r="EM888" s="114"/>
      <c r="EN888" s="114"/>
      <c r="EO888" s="114"/>
      <c r="EP888" s="114"/>
      <c r="EQ888" s="114"/>
      <c r="ER888" s="114"/>
      <c r="ES888" s="114"/>
      <c r="ET888" s="114"/>
      <c r="EU888" s="114"/>
      <c r="EV888" s="114"/>
      <c r="EW888" s="114"/>
      <c r="EX888" s="114"/>
      <c r="EY888" s="114"/>
    </row>
    <row r="889" spans="2:155" s="3" customFormat="1" ht="14.25" customHeight="1">
      <c r="C889" s="116" t="s">
        <v>1301</v>
      </c>
      <c r="D889" s="3">
        <v>18</v>
      </c>
      <c r="E889" s="118">
        <v>13937.175714285713</v>
      </c>
      <c r="F889" s="110">
        <f t="shared" si="137"/>
        <v>1210.9542991281664</v>
      </c>
      <c r="G889" s="110">
        <v>1288.2492543916665</v>
      </c>
      <c r="H889" s="114"/>
      <c r="I889" s="118">
        <v>13920.242119832546</v>
      </c>
      <c r="J889" s="119">
        <v>259.53839713811232</v>
      </c>
      <c r="K889" s="110">
        <f t="shared" si="136"/>
        <v>13660.703722694434</v>
      </c>
      <c r="L889" s="114"/>
      <c r="M889" s="57">
        <f t="shared" si="129"/>
        <v>153.8575407315036</v>
      </c>
      <c r="N889" s="57">
        <f t="shared" si="130"/>
        <v>522.97542877465776</v>
      </c>
      <c r="O889" s="59">
        <f t="shared" si="131"/>
        <v>12983.870753188272</v>
      </c>
      <c r="P889" s="112"/>
      <c r="Q889" s="57">
        <f t="shared" si="132"/>
        <v>5.7544493137172079</v>
      </c>
      <c r="R889" s="57">
        <f t="shared" si="133"/>
        <v>540.12385968053707</v>
      </c>
      <c r="S889" s="37">
        <f t="shared" si="126"/>
        <v>12437.992444194017</v>
      </c>
      <c r="T889" s="37"/>
      <c r="U889" s="37">
        <f t="shared" si="134"/>
        <v>-11.9441781465429</v>
      </c>
      <c r="V889" s="57">
        <f t="shared" si="135"/>
        <v>570.41117891495969</v>
      </c>
      <c r="W889" s="30">
        <f t="shared" si="127"/>
        <v>11867.581265279057</v>
      </c>
      <c r="X889" s="113"/>
      <c r="Y889" s="113"/>
      <c r="Z889" s="113"/>
      <c r="AA889" s="114"/>
      <c r="AB889" s="114"/>
      <c r="AC889" s="114"/>
      <c r="AD889" s="114"/>
      <c r="AE889" s="114"/>
      <c r="AF889" s="114"/>
      <c r="AG889" s="114"/>
      <c r="AH889" s="114"/>
      <c r="AI889" s="114"/>
      <c r="AJ889" s="114"/>
      <c r="AK889" s="114"/>
      <c r="AL889" s="114"/>
      <c r="AM889" s="114"/>
      <c r="AN889" s="114"/>
      <c r="AO889" s="114"/>
      <c r="AP889" s="114"/>
      <c r="AQ889" s="114"/>
      <c r="AR889" s="114"/>
      <c r="AS889" s="114"/>
      <c r="AT889" s="114"/>
      <c r="AU889" s="114"/>
      <c r="AV889" s="114"/>
      <c r="AW889" s="114"/>
      <c r="AX889" s="114"/>
      <c r="AY889" s="114"/>
      <c r="AZ889" s="114"/>
      <c r="BA889" s="114"/>
      <c r="BB889" s="114"/>
      <c r="BC889" s="114"/>
      <c r="BD889" s="114"/>
      <c r="BE889" s="114"/>
      <c r="BF889" s="114"/>
      <c r="BG889" s="114"/>
      <c r="BH889" s="114"/>
      <c r="BI889" s="114"/>
      <c r="BJ889" s="114"/>
      <c r="BK889" s="114"/>
      <c r="BL889" s="114"/>
      <c r="BM889" s="114"/>
      <c r="BN889" s="114"/>
      <c r="BO889" s="114"/>
      <c r="BP889" s="114"/>
      <c r="BQ889" s="114"/>
      <c r="BR889" s="114"/>
      <c r="BS889" s="114"/>
      <c r="BT889" s="114"/>
      <c r="BU889" s="114"/>
      <c r="BV889" s="114"/>
      <c r="BW889" s="114"/>
      <c r="BX889" s="114"/>
      <c r="BY889" s="114"/>
      <c r="BZ889" s="114"/>
      <c r="CA889" s="114"/>
      <c r="CB889" s="114"/>
      <c r="CC889" s="114"/>
      <c r="CD889" s="114"/>
      <c r="CE889" s="114"/>
      <c r="CF889" s="114"/>
      <c r="CG889" s="114"/>
      <c r="CH889" s="114"/>
      <c r="CI889" s="114"/>
      <c r="CJ889" s="114"/>
      <c r="CK889" s="114"/>
      <c r="CL889" s="114"/>
      <c r="CM889" s="114"/>
      <c r="CN889" s="114"/>
      <c r="CO889" s="114"/>
      <c r="CP889" s="114"/>
      <c r="CQ889" s="114"/>
      <c r="CR889" s="114"/>
      <c r="CS889" s="114"/>
      <c r="CT889" s="114"/>
      <c r="CU889" s="114"/>
      <c r="CV889" s="114"/>
      <c r="CW889" s="114"/>
      <c r="CX889" s="114"/>
      <c r="CY889" s="114"/>
      <c r="CZ889" s="114"/>
      <c r="DA889" s="114"/>
      <c r="DB889" s="114"/>
      <c r="DC889" s="114"/>
      <c r="DD889" s="114"/>
      <c r="DE889" s="114"/>
      <c r="DF889" s="114"/>
      <c r="DG889" s="114"/>
      <c r="DH889" s="114"/>
      <c r="DI889" s="114"/>
      <c r="DJ889" s="114"/>
      <c r="DK889" s="114"/>
      <c r="DL889" s="114"/>
      <c r="DM889" s="114"/>
      <c r="DN889" s="114"/>
      <c r="DO889" s="114"/>
      <c r="DP889" s="114"/>
      <c r="DQ889" s="114"/>
      <c r="DR889" s="114"/>
      <c r="DS889" s="114"/>
      <c r="DT889" s="114"/>
      <c r="DU889" s="114"/>
      <c r="DV889" s="114"/>
      <c r="DW889" s="114"/>
      <c r="DX889" s="114"/>
      <c r="DY889" s="114"/>
      <c r="DZ889" s="114"/>
      <c r="EA889" s="114"/>
      <c r="EB889" s="114"/>
      <c r="EC889" s="114"/>
      <c r="ED889" s="114"/>
      <c r="EE889" s="114"/>
      <c r="EF889" s="114"/>
      <c r="EG889" s="114"/>
      <c r="EH889" s="114"/>
      <c r="EI889" s="114"/>
      <c r="EJ889" s="114"/>
      <c r="EK889" s="114"/>
      <c r="EL889" s="114"/>
      <c r="EM889" s="114"/>
      <c r="EN889" s="114"/>
      <c r="EO889" s="114"/>
      <c r="EP889" s="114"/>
      <c r="EQ889" s="114"/>
      <c r="ER889" s="114"/>
      <c r="ES889" s="114"/>
      <c r="ET889" s="114"/>
      <c r="EU889" s="114"/>
      <c r="EV889" s="114"/>
      <c r="EW889" s="114"/>
      <c r="EX889" s="114"/>
      <c r="EY889" s="114"/>
    </row>
    <row r="890" spans="2:155" s="3" customFormat="1" ht="14.25" customHeight="1">
      <c r="C890" s="116" t="s">
        <v>1302</v>
      </c>
      <c r="D890" s="3">
        <v>19</v>
      </c>
      <c r="E890" s="118">
        <v>13937.175714285713</v>
      </c>
      <c r="F890" s="110">
        <f t="shared" si="137"/>
        <v>1210.9542991281664</v>
      </c>
      <c r="G890" s="110">
        <v>1288.2492543916665</v>
      </c>
      <c r="H890" s="114"/>
      <c r="I890" s="118">
        <v>13920.242119832546</v>
      </c>
      <c r="J890" s="119">
        <v>259.53839713811232</v>
      </c>
      <c r="K890" s="110">
        <f t="shared" si="136"/>
        <v>13660.703722694434</v>
      </c>
      <c r="L890" s="114"/>
      <c r="M890" s="57">
        <f t="shared" si="129"/>
        <v>153.8575407315036</v>
      </c>
      <c r="N890" s="57">
        <f t="shared" si="130"/>
        <v>522.97542877465776</v>
      </c>
      <c r="O890" s="59">
        <f t="shared" si="131"/>
        <v>12983.870753188272</v>
      </c>
      <c r="P890" s="112"/>
      <c r="Q890" s="57">
        <f t="shared" si="132"/>
        <v>5.7544493137172079</v>
      </c>
      <c r="R890" s="57">
        <f t="shared" si="133"/>
        <v>540.12385968053707</v>
      </c>
      <c r="S890" s="37">
        <f t="shared" si="126"/>
        <v>12437.992444194017</v>
      </c>
      <c r="T890" s="37"/>
      <c r="U890" s="37">
        <f t="shared" si="134"/>
        <v>-11.9441781465429</v>
      </c>
      <c r="V890" s="57">
        <f t="shared" si="135"/>
        <v>570.41117891495969</v>
      </c>
      <c r="W890" s="30">
        <f t="shared" si="127"/>
        <v>11867.581265279057</v>
      </c>
      <c r="X890" s="113"/>
      <c r="Y890" s="113"/>
      <c r="Z890" s="113"/>
      <c r="AA890" s="114"/>
      <c r="AB890" s="114"/>
      <c r="AC890" s="114"/>
      <c r="AD890" s="114"/>
      <c r="AE890" s="114"/>
      <c r="AF890" s="114"/>
      <c r="AG890" s="114"/>
      <c r="AH890" s="114"/>
      <c r="AI890" s="114"/>
      <c r="AJ890" s="114"/>
      <c r="AK890" s="114"/>
      <c r="AL890" s="114"/>
      <c r="AM890" s="114"/>
      <c r="AN890" s="114"/>
      <c r="AO890" s="114"/>
      <c r="AP890" s="114"/>
      <c r="AQ890" s="114"/>
      <c r="AR890" s="114"/>
      <c r="AS890" s="114"/>
      <c r="AT890" s="114"/>
      <c r="AU890" s="114"/>
      <c r="AV890" s="114"/>
      <c r="AW890" s="114"/>
      <c r="AX890" s="114"/>
      <c r="AY890" s="114"/>
      <c r="AZ890" s="114"/>
      <c r="BA890" s="114"/>
      <c r="BB890" s="114"/>
      <c r="BC890" s="114"/>
      <c r="BD890" s="114"/>
      <c r="BE890" s="114"/>
      <c r="BF890" s="114"/>
      <c r="BG890" s="114"/>
      <c r="BH890" s="114"/>
      <c r="BI890" s="114"/>
      <c r="BJ890" s="114"/>
      <c r="BK890" s="114"/>
      <c r="BL890" s="114"/>
      <c r="BM890" s="114"/>
      <c r="BN890" s="114"/>
      <c r="BO890" s="114"/>
      <c r="BP890" s="114"/>
      <c r="BQ890" s="114"/>
      <c r="BR890" s="114"/>
      <c r="BS890" s="114"/>
      <c r="BT890" s="114"/>
      <c r="BU890" s="114"/>
      <c r="BV890" s="114"/>
      <c r="BW890" s="114"/>
      <c r="BX890" s="114"/>
      <c r="BY890" s="114"/>
      <c r="BZ890" s="114"/>
      <c r="CA890" s="114"/>
      <c r="CB890" s="114"/>
      <c r="CC890" s="114"/>
      <c r="CD890" s="114"/>
      <c r="CE890" s="114"/>
      <c r="CF890" s="114"/>
      <c r="CG890" s="114"/>
      <c r="CH890" s="114"/>
      <c r="CI890" s="114"/>
      <c r="CJ890" s="114"/>
      <c r="CK890" s="114"/>
      <c r="CL890" s="114"/>
      <c r="CM890" s="114"/>
      <c r="CN890" s="114"/>
      <c r="CO890" s="114"/>
      <c r="CP890" s="114"/>
      <c r="CQ890" s="114"/>
      <c r="CR890" s="114"/>
      <c r="CS890" s="114"/>
      <c r="CT890" s="114"/>
      <c r="CU890" s="114"/>
      <c r="CV890" s="114"/>
      <c r="CW890" s="114"/>
      <c r="CX890" s="114"/>
      <c r="CY890" s="114"/>
      <c r="CZ890" s="114"/>
      <c r="DA890" s="114"/>
      <c r="DB890" s="114"/>
      <c r="DC890" s="114"/>
      <c r="DD890" s="114"/>
      <c r="DE890" s="114"/>
      <c r="DF890" s="114"/>
      <c r="DG890" s="114"/>
      <c r="DH890" s="114"/>
      <c r="DI890" s="114"/>
      <c r="DJ890" s="114"/>
      <c r="DK890" s="114"/>
      <c r="DL890" s="114"/>
      <c r="DM890" s="114"/>
      <c r="DN890" s="114"/>
      <c r="DO890" s="114"/>
      <c r="DP890" s="114"/>
      <c r="DQ890" s="114"/>
      <c r="DR890" s="114"/>
      <c r="DS890" s="114"/>
      <c r="DT890" s="114"/>
      <c r="DU890" s="114"/>
      <c r="DV890" s="114"/>
      <c r="DW890" s="114"/>
      <c r="DX890" s="114"/>
      <c r="DY890" s="114"/>
      <c r="DZ890" s="114"/>
      <c r="EA890" s="114"/>
      <c r="EB890" s="114"/>
      <c r="EC890" s="114"/>
      <c r="ED890" s="114"/>
      <c r="EE890" s="114"/>
      <c r="EF890" s="114"/>
      <c r="EG890" s="114"/>
      <c r="EH890" s="114"/>
      <c r="EI890" s="114"/>
      <c r="EJ890" s="114"/>
      <c r="EK890" s="114"/>
      <c r="EL890" s="114"/>
      <c r="EM890" s="114"/>
      <c r="EN890" s="114"/>
      <c r="EO890" s="114"/>
      <c r="EP890" s="114"/>
      <c r="EQ890" s="114"/>
      <c r="ER890" s="114"/>
      <c r="ES890" s="114"/>
      <c r="ET890" s="114"/>
      <c r="EU890" s="114"/>
      <c r="EV890" s="114"/>
      <c r="EW890" s="114"/>
      <c r="EX890" s="114"/>
      <c r="EY890" s="114"/>
    </row>
    <row r="891" spans="2:155" s="3" customFormat="1" ht="14.25" customHeight="1">
      <c r="C891" s="116" t="s">
        <v>1303</v>
      </c>
      <c r="D891" s="3">
        <v>20</v>
      </c>
      <c r="E891" s="118">
        <v>13937.175714285713</v>
      </c>
      <c r="F891" s="110">
        <f t="shared" si="137"/>
        <v>1210.9542991281664</v>
      </c>
      <c r="G891" s="110">
        <v>1288.2492543916665</v>
      </c>
      <c r="H891" s="114"/>
      <c r="I891" s="118">
        <v>13920.242119832546</v>
      </c>
      <c r="J891" s="119">
        <v>259.53839713811232</v>
      </c>
      <c r="K891" s="110">
        <f t="shared" si="136"/>
        <v>13660.703722694434</v>
      </c>
      <c r="L891" s="114"/>
      <c r="M891" s="57">
        <f t="shared" si="129"/>
        <v>153.8575407315036</v>
      </c>
      <c r="N891" s="57">
        <f t="shared" si="130"/>
        <v>522.97542877465776</v>
      </c>
      <c r="O891" s="59">
        <f t="shared" si="131"/>
        <v>12983.870753188272</v>
      </c>
      <c r="P891" s="112"/>
      <c r="Q891" s="57">
        <f t="shared" si="132"/>
        <v>5.7544493137172079</v>
      </c>
      <c r="R891" s="57">
        <f t="shared" si="133"/>
        <v>540.12385968053707</v>
      </c>
      <c r="S891" s="37">
        <f t="shared" si="126"/>
        <v>12437.992444194017</v>
      </c>
      <c r="T891" s="37"/>
      <c r="U891" s="37">
        <f t="shared" si="134"/>
        <v>-11.9441781465429</v>
      </c>
      <c r="V891" s="57">
        <f t="shared" si="135"/>
        <v>570.41117891495969</v>
      </c>
      <c r="W891" s="30">
        <f t="shared" si="127"/>
        <v>11867.581265279057</v>
      </c>
      <c r="X891" s="113"/>
      <c r="Y891" s="113"/>
      <c r="Z891" s="113"/>
      <c r="AA891" s="114"/>
      <c r="AB891" s="114"/>
      <c r="AC891" s="114"/>
      <c r="AD891" s="114"/>
      <c r="AE891" s="114"/>
      <c r="AF891" s="114"/>
      <c r="AG891" s="114"/>
      <c r="AH891" s="114"/>
      <c r="AI891" s="114"/>
      <c r="AJ891" s="114"/>
      <c r="AK891" s="114"/>
      <c r="AL891" s="114"/>
      <c r="AM891" s="114"/>
      <c r="AN891" s="114"/>
      <c r="AO891" s="114"/>
      <c r="AP891" s="114"/>
      <c r="AQ891" s="114"/>
      <c r="AR891" s="114"/>
      <c r="AS891" s="114"/>
      <c r="AT891" s="114"/>
      <c r="AU891" s="114"/>
      <c r="AV891" s="114"/>
      <c r="AW891" s="114"/>
      <c r="AX891" s="114"/>
      <c r="AY891" s="114"/>
      <c r="AZ891" s="114"/>
      <c r="BA891" s="114"/>
      <c r="BB891" s="114"/>
      <c r="BC891" s="114"/>
      <c r="BD891" s="114"/>
      <c r="BE891" s="114"/>
      <c r="BF891" s="114"/>
      <c r="BG891" s="114"/>
      <c r="BH891" s="114"/>
      <c r="BI891" s="114"/>
      <c r="BJ891" s="114"/>
      <c r="BK891" s="114"/>
      <c r="BL891" s="114"/>
      <c r="BM891" s="114"/>
      <c r="BN891" s="114"/>
      <c r="BO891" s="114"/>
      <c r="BP891" s="114"/>
      <c r="BQ891" s="114"/>
      <c r="BR891" s="114"/>
      <c r="BS891" s="114"/>
      <c r="BT891" s="114"/>
      <c r="BU891" s="114"/>
      <c r="BV891" s="114"/>
      <c r="BW891" s="114"/>
      <c r="BX891" s="114"/>
      <c r="BY891" s="114"/>
      <c r="BZ891" s="114"/>
      <c r="CA891" s="114"/>
      <c r="CB891" s="114"/>
      <c r="CC891" s="114"/>
      <c r="CD891" s="114"/>
      <c r="CE891" s="114"/>
      <c r="CF891" s="114"/>
      <c r="CG891" s="114"/>
      <c r="CH891" s="114"/>
      <c r="CI891" s="114"/>
      <c r="CJ891" s="114"/>
      <c r="CK891" s="114"/>
      <c r="CL891" s="114"/>
      <c r="CM891" s="114"/>
      <c r="CN891" s="114"/>
      <c r="CO891" s="114"/>
      <c r="CP891" s="114"/>
      <c r="CQ891" s="114"/>
      <c r="CR891" s="114"/>
      <c r="CS891" s="114"/>
      <c r="CT891" s="114"/>
      <c r="CU891" s="114"/>
      <c r="CV891" s="114"/>
      <c r="CW891" s="114"/>
      <c r="CX891" s="114"/>
      <c r="CY891" s="114"/>
      <c r="CZ891" s="114"/>
      <c r="DA891" s="114"/>
      <c r="DB891" s="114"/>
      <c r="DC891" s="114"/>
      <c r="DD891" s="114"/>
      <c r="DE891" s="114"/>
      <c r="DF891" s="114"/>
      <c r="DG891" s="114"/>
      <c r="DH891" s="114"/>
      <c r="DI891" s="114"/>
      <c r="DJ891" s="114"/>
      <c r="DK891" s="114"/>
      <c r="DL891" s="114"/>
      <c r="DM891" s="114"/>
      <c r="DN891" s="114"/>
      <c r="DO891" s="114"/>
      <c r="DP891" s="114"/>
      <c r="DQ891" s="114"/>
      <c r="DR891" s="114"/>
      <c r="DS891" s="114"/>
      <c r="DT891" s="114"/>
      <c r="DU891" s="114"/>
      <c r="DV891" s="114"/>
      <c r="DW891" s="114"/>
      <c r="DX891" s="114"/>
      <c r="DY891" s="114"/>
      <c r="DZ891" s="114"/>
      <c r="EA891" s="114"/>
      <c r="EB891" s="114"/>
      <c r="EC891" s="114"/>
      <c r="ED891" s="114"/>
      <c r="EE891" s="114"/>
      <c r="EF891" s="114"/>
      <c r="EG891" s="114"/>
      <c r="EH891" s="114"/>
      <c r="EI891" s="114"/>
      <c r="EJ891" s="114"/>
      <c r="EK891" s="114"/>
      <c r="EL891" s="114"/>
      <c r="EM891" s="114"/>
      <c r="EN891" s="114"/>
      <c r="EO891" s="114"/>
      <c r="EP891" s="114"/>
      <c r="EQ891" s="114"/>
      <c r="ER891" s="114"/>
      <c r="ES891" s="114"/>
      <c r="ET891" s="114"/>
      <c r="EU891" s="114"/>
      <c r="EV891" s="114"/>
      <c r="EW891" s="114"/>
      <c r="EX891" s="114"/>
      <c r="EY891" s="114"/>
    </row>
    <row r="892" spans="2:155" s="3" customFormat="1" ht="14.25" customHeight="1">
      <c r="C892" s="116" t="s">
        <v>1304</v>
      </c>
      <c r="D892" s="114">
        <v>26</v>
      </c>
      <c r="E892" s="118">
        <v>13937.175714285713</v>
      </c>
      <c r="F892" s="110">
        <f t="shared" si="137"/>
        <v>1210.9542991281664</v>
      </c>
      <c r="G892" s="110">
        <v>1288.2492543916665</v>
      </c>
      <c r="H892" s="114"/>
      <c r="I892" s="118">
        <v>13920.242119832546</v>
      </c>
      <c r="J892" s="119">
        <v>259.53839713811232</v>
      </c>
      <c r="K892" s="110">
        <f t="shared" si="136"/>
        <v>13660.703722694434</v>
      </c>
      <c r="L892" s="114"/>
      <c r="M892" s="57">
        <f t="shared" si="129"/>
        <v>153.8575407315036</v>
      </c>
      <c r="N892" s="57">
        <f t="shared" si="130"/>
        <v>522.97542877465776</v>
      </c>
      <c r="O892" s="59">
        <f t="shared" si="131"/>
        <v>12983.870753188272</v>
      </c>
      <c r="P892" s="112"/>
      <c r="Q892" s="57">
        <f t="shared" si="132"/>
        <v>5.7544493137172079</v>
      </c>
      <c r="R892" s="57">
        <f t="shared" si="133"/>
        <v>540.12385968053707</v>
      </c>
      <c r="S892" s="37">
        <f t="shared" si="126"/>
        <v>12437.992444194017</v>
      </c>
      <c r="T892" s="37"/>
      <c r="U892" s="37">
        <f t="shared" si="134"/>
        <v>-11.9441781465429</v>
      </c>
      <c r="V892" s="57">
        <f t="shared" si="135"/>
        <v>570.41117891495969</v>
      </c>
      <c r="W892" s="30">
        <f t="shared" si="127"/>
        <v>11867.581265279057</v>
      </c>
      <c r="X892" s="113"/>
      <c r="Y892" s="113"/>
      <c r="Z892" s="113"/>
      <c r="AA892" s="114"/>
      <c r="AB892" s="114"/>
      <c r="AC892" s="114"/>
      <c r="AD892" s="114"/>
      <c r="AE892" s="114"/>
      <c r="AF892" s="114"/>
      <c r="AG892" s="114"/>
      <c r="AH892" s="114"/>
      <c r="AI892" s="114"/>
      <c r="AJ892" s="114"/>
      <c r="AK892" s="114"/>
      <c r="AL892" s="114"/>
      <c r="AM892" s="114"/>
      <c r="AN892" s="114"/>
      <c r="AO892" s="114"/>
      <c r="AP892" s="114"/>
      <c r="AQ892" s="114"/>
      <c r="AR892" s="114"/>
      <c r="AS892" s="114"/>
      <c r="AT892" s="114"/>
      <c r="AU892" s="114"/>
      <c r="AV892" s="114"/>
      <c r="AW892" s="114"/>
      <c r="AX892" s="114"/>
      <c r="AY892" s="114"/>
      <c r="AZ892" s="114"/>
      <c r="BA892" s="114"/>
      <c r="BB892" s="114"/>
      <c r="BC892" s="114"/>
      <c r="BD892" s="114"/>
      <c r="BE892" s="114"/>
      <c r="BF892" s="114"/>
      <c r="BG892" s="114"/>
      <c r="BH892" s="114"/>
      <c r="BI892" s="114"/>
      <c r="BJ892" s="114"/>
      <c r="BK892" s="114"/>
      <c r="BL892" s="114"/>
      <c r="BM892" s="114"/>
      <c r="BN892" s="114"/>
      <c r="BO892" s="114"/>
      <c r="BP892" s="114"/>
      <c r="BQ892" s="114"/>
      <c r="BR892" s="114"/>
      <c r="BS892" s="114"/>
      <c r="BT892" s="114"/>
      <c r="BU892" s="114"/>
      <c r="BV892" s="114"/>
      <c r="BW892" s="114"/>
      <c r="BX892" s="114"/>
      <c r="BY892" s="114"/>
      <c r="BZ892" s="114"/>
      <c r="CA892" s="114"/>
      <c r="CB892" s="114"/>
      <c r="CC892" s="114"/>
      <c r="CD892" s="114"/>
      <c r="CE892" s="114"/>
      <c r="CF892" s="114"/>
      <c r="CG892" s="114"/>
      <c r="CH892" s="114"/>
      <c r="CI892" s="114"/>
      <c r="CJ892" s="114"/>
      <c r="CK892" s="114"/>
      <c r="CL892" s="114"/>
      <c r="CM892" s="114"/>
      <c r="CN892" s="114"/>
      <c r="CO892" s="114"/>
      <c r="CP892" s="114"/>
      <c r="CQ892" s="114"/>
      <c r="CR892" s="114"/>
      <c r="CS892" s="114"/>
      <c r="CT892" s="114"/>
      <c r="CU892" s="114"/>
      <c r="CV892" s="114"/>
      <c r="CW892" s="114"/>
      <c r="CX892" s="114"/>
      <c r="CY892" s="114"/>
      <c r="CZ892" s="114"/>
      <c r="DA892" s="114"/>
      <c r="DB892" s="114"/>
      <c r="DC892" s="114"/>
      <c r="DD892" s="114"/>
      <c r="DE892" s="114"/>
      <c r="DF892" s="114"/>
      <c r="DG892" s="114"/>
      <c r="DH892" s="114"/>
      <c r="DI892" s="114"/>
      <c r="DJ892" s="114"/>
      <c r="DK892" s="114"/>
      <c r="DL892" s="114"/>
      <c r="DM892" s="114"/>
      <c r="DN892" s="114"/>
      <c r="DO892" s="114"/>
      <c r="DP892" s="114"/>
      <c r="DQ892" s="114"/>
      <c r="DR892" s="114"/>
      <c r="DS892" s="114"/>
      <c r="DT892" s="114"/>
      <c r="DU892" s="114"/>
      <c r="DV892" s="114"/>
      <c r="DW892" s="114"/>
      <c r="DX892" s="114"/>
      <c r="DY892" s="114"/>
      <c r="DZ892" s="114"/>
      <c r="EA892" s="114"/>
      <c r="EB892" s="114"/>
      <c r="EC892" s="114"/>
      <c r="ED892" s="114"/>
      <c r="EE892" s="114"/>
      <c r="EF892" s="114"/>
      <c r="EG892" s="114"/>
      <c r="EH892" s="114"/>
      <c r="EI892" s="114"/>
      <c r="EJ892" s="114"/>
      <c r="EK892" s="114"/>
      <c r="EL892" s="114"/>
      <c r="EM892" s="114"/>
      <c r="EN892" s="114"/>
      <c r="EO892" s="114"/>
      <c r="EP892" s="114"/>
      <c r="EQ892" s="114"/>
      <c r="ER892" s="114"/>
      <c r="ES892" s="114"/>
      <c r="ET892" s="114"/>
      <c r="EU892" s="114"/>
      <c r="EV892" s="114"/>
      <c r="EW892" s="114"/>
      <c r="EX892" s="114"/>
      <c r="EY892" s="114"/>
    </row>
    <row r="893" spans="2:155" s="3" customFormat="1" ht="14.25" customHeight="1">
      <c r="C893" s="116" t="s">
        <v>1305</v>
      </c>
      <c r="D893" s="114">
        <v>27</v>
      </c>
      <c r="E893" s="118">
        <v>13937.175714285713</v>
      </c>
      <c r="F893" s="110">
        <f t="shared" si="137"/>
        <v>1210.9542991281664</v>
      </c>
      <c r="G893" s="110">
        <v>1288.2492543916665</v>
      </c>
      <c r="H893" s="114"/>
      <c r="I893" s="118">
        <v>13920.242119832546</v>
      </c>
      <c r="J893" s="119">
        <v>259.53839713811232</v>
      </c>
      <c r="K893" s="110">
        <f t="shared" si="136"/>
        <v>13660.703722694434</v>
      </c>
      <c r="L893" s="114"/>
      <c r="M893" s="57">
        <f t="shared" si="129"/>
        <v>153.8575407315036</v>
      </c>
      <c r="N893" s="57">
        <f t="shared" si="130"/>
        <v>522.97542877465776</v>
      </c>
      <c r="O893" s="59">
        <f t="shared" si="131"/>
        <v>12983.870753188272</v>
      </c>
      <c r="P893" s="112"/>
      <c r="Q893" s="57">
        <f t="shared" si="132"/>
        <v>5.7544493137172079</v>
      </c>
      <c r="R893" s="57">
        <f t="shared" si="133"/>
        <v>540.12385968053707</v>
      </c>
      <c r="S893" s="37">
        <f t="shared" si="126"/>
        <v>12437.992444194017</v>
      </c>
      <c r="T893" s="37"/>
      <c r="U893" s="37">
        <f t="shared" si="134"/>
        <v>-11.9441781465429</v>
      </c>
      <c r="V893" s="57">
        <f t="shared" si="135"/>
        <v>570.41117891495969</v>
      </c>
      <c r="W893" s="30">
        <f t="shared" si="127"/>
        <v>11867.581265279057</v>
      </c>
      <c r="X893" s="113"/>
      <c r="Y893" s="113"/>
      <c r="Z893" s="113"/>
      <c r="AA893" s="114"/>
      <c r="AB893" s="114"/>
      <c r="AC893" s="114"/>
      <c r="AD893" s="114"/>
      <c r="AE893" s="114"/>
      <c r="AF893" s="114"/>
      <c r="AG893" s="114"/>
      <c r="AH893" s="114"/>
      <c r="AI893" s="114"/>
      <c r="AJ893" s="114"/>
      <c r="AK893" s="114"/>
      <c r="AL893" s="114"/>
      <c r="AM893" s="114"/>
      <c r="AN893" s="114"/>
      <c r="AO893" s="114"/>
      <c r="AP893" s="114"/>
      <c r="AQ893" s="114"/>
      <c r="AR893" s="114"/>
      <c r="AS893" s="114"/>
      <c r="AT893" s="114"/>
      <c r="AU893" s="114"/>
      <c r="AV893" s="114"/>
      <c r="AW893" s="114"/>
      <c r="AX893" s="114"/>
      <c r="AY893" s="114"/>
      <c r="AZ893" s="114"/>
      <c r="BA893" s="114"/>
      <c r="BB893" s="114"/>
      <c r="BC893" s="114"/>
      <c r="BD893" s="114"/>
      <c r="BE893" s="114"/>
      <c r="BF893" s="114"/>
      <c r="BG893" s="114"/>
      <c r="BH893" s="114"/>
      <c r="BI893" s="114"/>
      <c r="BJ893" s="114"/>
      <c r="BK893" s="114"/>
      <c r="BL893" s="114"/>
      <c r="BM893" s="114"/>
      <c r="BN893" s="114"/>
      <c r="BO893" s="114"/>
      <c r="BP893" s="114"/>
      <c r="BQ893" s="114"/>
      <c r="BR893" s="114"/>
      <c r="BS893" s="114"/>
      <c r="BT893" s="114"/>
      <c r="BU893" s="114"/>
      <c r="BV893" s="114"/>
      <c r="BW893" s="114"/>
      <c r="BX893" s="114"/>
      <c r="BY893" s="114"/>
      <c r="BZ893" s="114"/>
      <c r="CA893" s="114"/>
      <c r="CB893" s="114"/>
      <c r="CC893" s="114"/>
      <c r="CD893" s="114"/>
      <c r="CE893" s="114"/>
      <c r="CF893" s="114"/>
      <c r="CG893" s="114"/>
      <c r="CH893" s="114"/>
      <c r="CI893" s="114"/>
      <c r="CJ893" s="114"/>
      <c r="CK893" s="114"/>
      <c r="CL893" s="114"/>
      <c r="CM893" s="114"/>
      <c r="CN893" s="114"/>
      <c r="CO893" s="114"/>
      <c r="CP893" s="114"/>
      <c r="CQ893" s="114"/>
      <c r="CR893" s="114"/>
      <c r="CS893" s="114"/>
      <c r="CT893" s="114"/>
      <c r="CU893" s="114"/>
      <c r="CV893" s="114"/>
      <c r="CW893" s="114"/>
      <c r="CX893" s="114"/>
      <c r="CY893" s="114"/>
      <c r="CZ893" s="114"/>
      <c r="DA893" s="114"/>
      <c r="DB893" s="114"/>
      <c r="DC893" s="114"/>
      <c r="DD893" s="114"/>
      <c r="DE893" s="114"/>
      <c r="DF893" s="114"/>
      <c r="DG893" s="114"/>
      <c r="DH893" s="114"/>
      <c r="DI893" s="114"/>
      <c r="DJ893" s="114"/>
      <c r="DK893" s="114"/>
      <c r="DL893" s="114"/>
      <c r="DM893" s="114"/>
      <c r="DN893" s="114"/>
      <c r="DO893" s="114"/>
      <c r="DP893" s="114"/>
      <c r="DQ893" s="114"/>
      <c r="DR893" s="114"/>
      <c r="DS893" s="114"/>
      <c r="DT893" s="114"/>
      <c r="DU893" s="114"/>
      <c r="DV893" s="114"/>
      <c r="DW893" s="114"/>
      <c r="DX893" s="114"/>
      <c r="DY893" s="114"/>
      <c r="DZ893" s="114"/>
      <c r="EA893" s="114"/>
      <c r="EB893" s="114"/>
      <c r="EC893" s="114"/>
      <c r="ED893" s="114"/>
      <c r="EE893" s="114"/>
      <c r="EF893" s="114"/>
      <c r="EG893" s="114"/>
      <c r="EH893" s="114"/>
      <c r="EI893" s="114"/>
      <c r="EJ893" s="114"/>
      <c r="EK893" s="114"/>
      <c r="EL893" s="114"/>
      <c r="EM893" s="114"/>
      <c r="EN893" s="114"/>
      <c r="EO893" s="114"/>
      <c r="EP893" s="114"/>
      <c r="EQ893" s="114"/>
      <c r="ER893" s="114"/>
      <c r="ES893" s="114"/>
      <c r="ET893" s="114"/>
      <c r="EU893" s="114"/>
      <c r="EV893" s="114"/>
      <c r="EW893" s="114"/>
      <c r="EX893" s="114"/>
      <c r="EY893" s="114"/>
    </row>
    <row r="894" spans="2:155" s="3" customFormat="1">
      <c r="B894" s="3" t="s">
        <v>38</v>
      </c>
      <c r="C894" s="109" t="s">
        <v>1306</v>
      </c>
      <c r="D894" s="3">
        <v>1</v>
      </c>
      <c r="E894" s="110">
        <v>17255.550769230769</v>
      </c>
      <c r="F894" s="110">
        <f>G894*0.94</f>
        <v>1499.2767558981909</v>
      </c>
      <c r="G894" s="110">
        <v>1594.9752722321182</v>
      </c>
      <c r="I894" s="110">
        <v>17234.585366714342</v>
      </c>
      <c r="J894" s="111">
        <v>321.33325145574514</v>
      </c>
      <c r="K894" s="110">
        <f t="shared" si="136"/>
        <v>16913.252115258598</v>
      </c>
      <c r="M894" s="57">
        <f t="shared" si="129"/>
        <v>190.49028725383451</v>
      </c>
      <c r="N894" s="57">
        <f t="shared" si="130"/>
        <v>647.49338368687097</v>
      </c>
      <c r="O894" s="59">
        <f t="shared" si="131"/>
        <v>16075.268444317893</v>
      </c>
      <c r="P894" s="112"/>
      <c r="Q894" s="57">
        <f t="shared" si="132"/>
        <v>7.1245562456411529</v>
      </c>
      <c r="R894" s="57">
        <f t="shared" si="133"/>
        <v>668.72477419059703</v>
      </c>
      <c r="S894" s="37">
        <f t="shared" si="126"/>
        <v>15399.419113881655</v>
      </c>
      <c r="T894" s="37"/>
      <c r="U894" s="37">
        <f t="shared" si="134"/>
        <v>-14.788029987535435</v>
      </c>
      <c r="V894" s="57">
        <f t="shared" si="135"/>
        <v>706.22335965922866</v>
      </c>
      <c r="W894" s="30">
        <f t="shared" si="127"/>
        <v>14693.195754222426</v>
      </c>
      <c r="X894" s="113"/>
      <c r="Y894" s="113"/>
      <c r="Z894" s="113"/>
    </row>
    <row r="895" spans="2:155" s="3" customFormat="1">
      <c r="C895" s="109" t="s">
        <v>1307</v>
      </c>
      <c r="D895" s="3">
        <v>2</v>
      </c>
      <c r="E895" s="110">
        <v>17255.550769230769</v>
      </c>
      <c r="F895" s="110">
        <f t="shared" ref="F895:F906" si="138">G895*0.94</f>
        <v>1499.2767558981909</v>
      </c>
      <c r="G895" s="110">
        <v>1594.9752722321182</v>
      </c>
      <c r="I895" s="110">
        <v>17234.585366714342</v>
      </c>
      <c r="J895" s="111">
        <v>321.33325145574514</v>
      </c>
      <c r="K895" s="110">
        <f t="shared" si="136"/>
        <v>16913.252115258598</v>
      </c>
      <c r="M895" s="57">
        <f t="shared" si="129"/>
        <v>190.49028725383451</v>
      </c>
      <c r="N895" s="57">
        <f t="shared" si="130"/>
        <v>647.49338368687097</v>
      </c>
      <c r="O895" s="59">
        <f t="shared" si="131"/>
        <v>16075.268444317893</v>
      </c>
      <c r="P895" s="112"/>
      <c r="Q895" s="57">
        <f t="shared" si="132"/>
        <v>7.1245562456411529</v>
      </c>
      <c r="R895" s="57">
        <f t="shared" si="133"/>
        <v>668.72477419059703</v>
      </c>
      <c r="S895" s="37">
        <f t="shared" si="126"/>
        <v>15399.419113881655</v>
      </c>
      <c r="T895" s="37"/>
      <c r="U895" s="37">
        <f t="shared" si="134"/>
        <v>-14.788029987535435</v>
      </c>
      <c r="V895" s="57">
        <f t="shared" si="135"/>
        <v>706.22335965922866</v>
      </c>
      <c r="W895" s="30">
        <f t="shared" si="127"/>
        <v>14693.195754222426</v>
      </c>
      <c r="X895" s="113"/>
      <c r="Y895" s="113"/>
      <c r="Z895" s="113"/>
    </row>
    <row r="896" spans="2:155" s="3" customFormat="1">
      <c r="C896" s="109" t="s">
        <v>1308</v>
      </c>
      <c r="D896" s="3">
        <v>2</v>
      </c>
      <c r="E896" s="110">
        <v>17255.550769230769</v>
      </c>
      <c r="F896" s="110">
        <f t="shared" si="138"/>
        <v>1499.2767558981909</v>
      </c>
      <c r="G896" s="110">
        <v>1594.9752722321182</v>
      </c>
      <c r="I896" s="110">
        <v>17234.585366714342</v>
      </c>
      <c r="J896" s="111">
        <v>321.33325145574514</v>
      </c>
      <c r="K896" s="110">
        <f t="shared" si="136"/>
        <v>16913.252115258598</v>
      </c>
      <c r="M896" s="57">
        <f t="shared" si="129"/>
        <v>190.49028725383451</v>
      </c>
      <c r="N896" s="57">
        <f t="shared" si="130"/>
        <v>647.49338368687097</v>
      </c>
      <c r="O896" s="59">
        <f t="shared" si="131"/>
        <v>16075.268444317893</v>
      </c>
      <c r="P896" s="112"/>
      <c r="Q896" s="57">
        <f t="shared" si="132"/>
        <v>7.1245562456411529</v>
      </c>
      <c r="R896" s="57">
        <f t="shared" si="133"/>
        <v>668.72477419059703</v>
      </c>
      <c r="S896" s="37">
        <f t="shared" si="126"/>
        <v>15399.419113881655</v>
      </c>
      <c r="T896" s="37"/>
      <c r="U896" s="37">
        <f t="shared" si="134"/>
        <v>-14.788029987535435</v>
      </c>
      <c r="V896" s="57">
        <f t="shared" si="135"/>
        <v>706.22335965922866</v>
      </c>
      <c r="W896" s="30">
        <f t="shared" si="127"/>
        <v>14693.195754222426</v>
      </c>
      <c r="X896" s="113"/>
      <c r="Y896" s="113"/>
      <c r="Z896" s="113"/>
    </row>
    <row r="897" spans="2:52" s="3" customFormat="1">
      <c r="C897" s="109" t="s">
        <v>1309</v>
      </c>
      <c r="D897" s="3">
        <v>2</v>
      </c>
      <c r="E897" s="110">
        <v>17255.550769230769</v>
      </c>
      <c r="F897" s="110">
        <f t="shared" si="138"/>
        <v>1499.2767558981909</v>
      </c>
      <c r="G897" s="110">
        <v>1594.9752722321182</v>
      </c>
      <c r="I897" s="110">
        <v>17234.585366714342</v>
      </c>
      <c r="J897" s="111">
        <v>321.33325145574514</v>
      </c>
      <c r="K897" s="110">
        <f t="shared" si="136"/>
        <v>16913.252115258598</v>
      </c>
      <c r="M897" s="57">
        <f t="shared" si="129"/>
        <v>190.49028725383451</v>
      </c>
      <c r="N897" s="57">
        <f t="shared" si="130"/>
        <v>647.49338368687097</v>
      </c>
      <c r="O897" s="59">
        <f t="shared" si="131"/>
        <v>16075.268444317893</v>
      </c>
      <c r="P897" s="112"/>
      <c r="Q897" s="57">
        <f t="shared" si="132"/>
        <v>7.1245562456411529</v>
      </c>
      <c r="R897" s="57">
        <f t="shared" si="133"/>
        <v>668.72477419059703</v>
      </c>
      <c r="S897" s="37">
        <f t="shared" si="126"/>
        <v>15399.419113881655</v>
      </c>
      <c r="T897" s="37"/>
      <c r="U897" s="37">
        <f t="shared" si="134"/>
        <v>-14.788029987535435</v>
      </c>
      <c r="V897" s="57">
        <f t="shared" si="135"/>
        <v>706.22335965922866</v>
      </c>
      <c r="W897" s="30">
        <f t="shared" si="127"/>
        <v>14693.195754222426</v>
      </c>
      <c r="X897" s="113"/>
      <c r="Y897" s="113"/>
      <c r="Z897" s="113"/>
    </row>
    <row r="898" spans="2:52" s="3" customFormat="1">
      <c r="C898" s="109" t="s">
        <v>1310</v>
      </c>
      <c r="D898" s="3">
        <v>9</v>
      </c>
      <c r="E898" s="110">
        <v>17255.550769230769</v>
      </c>
      <c r="F898" s="110">
        <f t="shared" si="138"/>
        <v>1499.2767558981909</v>
      </c>
      <c r="G898" s="110">
        <v>1594.9752722321182</v>
      </c>
      <c r="I898" s="110">
        <v>17234.585366714342</v>
      </c>
      <c r="J898" s="111">
        <v>321.33325145574514</v>
      </c>
      <c r="K898" s="110">
        <f t="shared" si="136"/>
        <v>16913.252115258598</v>
      </c>
      <c r="M898" s="57">
        <f t="shared" si="129"/>
        <v>190.49028725383451</v>
      </c>
      <c r="N898" s="57">
        <f t="shared" si="130"/>
        <v>647.49338368687097</v>
      </c>
      <c r="O898" s="59">
        <f t="shared" si="131"/>
        <v>16075.268444317893</v>
      </c>
      <c r="P898" s="112"/>
      <c r="Q898" s="57">
        <f t="shared" si="132"/>
        <v>7.1245562456411529</v>
      </c>
      <c r="R898" s="57">
        <f t="shared" si="133"/>
        <v>668.72477419059703</v>
      </c>
      <c r="S898" s="37">
        <f t="shared" si="126"/>
        <v>15399.419113881655</v>
      </c>
      <c r="T898" s="37"/>
      <c r="U898" s="37">
        <f t="shared" si="134"/>
        <v>-14.788029987535435</v>
      </c>
      <c r="V898" s="57">
        <f t="shared" si="135"/>
        <v>706.22335965922866</v>
      </c>
      <c r="W898" s="30">
        <f t="shared" si="127"/>
        <v>14693.195754222426</v>
      </c>
      <c r="X898" s="113"/>
      <c r="Y898" s="113"/>
      <c r="Z898" s="113"/>
    </row>
    <row r="899" spans="2:52" s="3" customFormat="1">
      <c r="C899" s="109" t="s">
        <v>1311</v>
      </c>
      <c r="D899" s="3">
        <v>14</v>
      </c>
      <c r="E899" s="110">
        <v>17255.550769230769</v>
      </c>
      <c r="F899" s="110">
        <f t="shared" si="138"/>
        <v>1499.2767558981909</v>
      </c>
      <c r="G899" s="110">
        <v>1594.9752722321182</v>
      </c>
      <c r="I899" s="110">
        <v>17234.585366714342</v>
      </c>
      <c r="J899" s="111">
        <v>321.33325145574514</v>
      </c>
      <c r="K899" s="110">
        <f t="shared" si="136"/>
        <v>16913.252115258598</v>
      </c>
      <c r="M899" s="57">
        <f t="shared" si="129"/>
        <v>190.49028725383451</v>
      </c>
      <c r="N899" s="57">
        <f t="shared" si="130"/>
        <v>647.49338368687097</v>
      </c>
      <c r="O899" s="59">
        <f t="shared" si="131"/>
        <v>16075.268444317893</v>
      </c>
      <c r="P899" s="112"/>
      <c r="Q899" s="57">
        <f t="shared" si="132"/>
        <v>7.1245562456411529</v>
      </c>
      <c r="R899" s="57">
        <f t="shared" si="133"/>
        <v>668.72477419059703</v>
      </c>
      <c r="S899" s="37">
        <f t="shared" si="126"/>
        <v>15399.419113881655</v>
      </c>
      <c r="T899" s="37"/>
      <c r="U899" s="37">
        <f t="shared" si="134"/>
        <v>-14.788029987535435</v>
      </c>
      <c r="V899" s="57">
        <f t="shared" si="135"/>
        <v>706.22335965922866</v>
      </c>
      <c r="W899" s="30">
        <f t="shared" si="127"/>
        <v>14693.195754222426</v>
      </c>
      <c r="X899" s="113"/>
      <c r="Y899" s="113"/>
      <c r="Z899" s="113"/>
    </row>
    <row r="900" spans="2:52" s="3" customFormat="1">
      <c r="C900" s="109" t="s">
        <v>1312</v>
      </c>
      <c r="D900" s="3">
        <v>15</v>
      </c>
      <c r="E900" s="110">
        <v>17255.550769230769</v>
      </c>
      <c r="F900" s="110">
        <f t="shared" si="138"/>
        <v>1499.2767558981909</v>
      </c>
      <c r="G900" s="110">
        <v>1594.9752722321182</v>
      </c>
      <c r="I900" s="110">
        <v>17234.585366714342</v>
      </c>
      <c r="J900" s="111">
        <v>321.33325145574514</v>
      </c>
      <c r="K900" s="110">
        <f t="shared" si="136"/>
        <v>16913.252115258598</v>
      </c>
      <c r="M900" s="57">
        <f t="shared" si="129"/>
        <v>190.49028725383451</v>
      </c>
      <c r="N900" s="57">
        <f t="shared" si="130"/>
        <v>647.49338368687097</v>
      </c>
      <c r="O900" s="59">
        <f t="shared" si="131"/>
        <v>16075.268444317893</v>
      </c>
      <c r="P900" s="112"/>
      <c r="Q900" s="57">
        <f t="shared" si="132"/>
        <v>7.1245562456411529</v>
      </c>
      <c r="R900" s="57">
        <f t="shared" si="133"/>
        <v>668.72477419059703</v>
      </c>
      <c r="S900" s="37">
        <f t="shared" si="126"/>
        <v>15399.419113881655</v>
      </c>
      <c r="T900" s="37"/>
      <c r="U900" s="37">
        <f t="shared" si="134"/>
        <v>-14.788029987535435</v>
      </c>
      <c r="V900" s="57">
        <f t="shared" si="135"/>
        <v>706.22335965922866</v>
      </c>
      <c r="W900" s="30">
        <f t="shared" si="127"/>
        <v>14693.195754222426</v>
      </c>
      <c r="X900" s="113"/>
      <c r="Y900" s="113"/>
      <c r="Z900" s="113"/>
    </row>
    <row r="901" spans="2:52" s="3" customFormat="1">
      <c r="C901" s="109" t="s">
        <v>1313</v>
      </c>
      <c r="D901" s="3">
        <v>16</v>
      </c>
      <c r="E901" s="110">
        <v>17255.550769230769</v>
      </c>
      <c r="F901" s="110">
        <f t="shared" si="138"/>
        <v>1499.2767558981909</v>
      </c>
      <c r="G901" s="110">
        <v>1594.9752722321182</v>
      </c>
      <c r="I901" s="110">
        <v>17234.585366714342</v>
      </c>
      <c r="J901" s="111">
        <v>321.33325145574514</v>
      </c>
      <c r="K901" s="110">
        <f t="shared" si="136"/>
        <v>16913.252115258598</v>
      </c>
      <c r="M901" s="57">
        <f t="shared" si="129"/>
        <v>190.49028725383451</v>
      </c>
      <c r="N901" s="57">
        <f t="shared" si="130"/>
        <v>647.49338368687097</v>
      </c>
      <c r="O901" s="59">
        <f t="shared" si="131"/>
        <v>16075.268444317893</v>
      </c>
      <c r="P901" s="112"/>
      <c r="Q901" s="57">
        <f t="shared" si="132"/>
        <v>7.1245562456411529</v>
      </c>
      <c r="R901" s="57">
        <f t="shared" si="133"/>
        <v>668.72477419059703</v>
      </c>
      <c r="S901" s="37">
        <f t="shared" si="126"/>
        <v>15399.419113881655</v>
      </c>
      <c r="T901" s="37"/>
      <c r="U901" s="37">
        <f t="shared" si="134"/>
        <v>-14.788029987535435</v>
      </c>
      <c r="V901" s="57">
        <f t="shared" si="135"/>
        <v>706.22335965922866</v>
      </c>
      <c r="W901" s="30">
        <f t="shared" si="127"/>
        <v>14693.195754222426</v>
      </c>
      <c r="X901" s="113"/>
      <c r="Y901" s="113"/>
      <c r="Z901" s="113"/>
    </row>
    <row r="902" spans="2:52" s="3" customFormat="1">
      <c r="C902" s="109" t="s">
        <v>1314</v>
      </c>
      <c r="D902" s="3">
        <v>21</v>
      </c>
      <c r="E902" s="110">
        <v>17255.550769230769</v>
      </c>
      <c r="F902" s="110">
        <f t="shared" si="138"/>
        <v>1499.2767558981909</v>
      </c>
      <c r="G902" s="110">
        <v>1594.9752722321182</v>
      </c>
      <c r="I902" s="110">
        <v>17234.585366714342</v>
      </c>
      <c r="J902" s="111">
        <v>321.33325145574514</v>
      </c>
      <c r="K902" s="110">
        <f t="shared" si="136"/>
        <v>16913.252115258598</v>
      </c>
      <c r="M902" s="57">
        <f t="shared" si="129"/>
        <v>190.49028725383451</v>
      </c>
      <c r="N902" s="57">
        <f t="shared" si="130"/>
        <v>647.49338368687097</v>
      </c>
      <c r="O902" s="59">
        <f t="shared" si="131"/>
        <v>16075.268444317893</v>
      </c>
      <c r="P902" s="112"/>
      <c r="Q902" s="57">
        <f t="shared" si="132"/>
        <v>7.1245562456411529</v>
      </c>
      <c r="R902" s="57">
        <f t="shared" si="133"/>
        <v>668.72477419059703</v>
      </c>
      <c r="S902" s="37">
        <f t="shared" si="126"/>
        <v>15399.419113881655</v>
      </c>
      <c r="T902" s="37"/>
      <c r="U902" s="37">
        <f t="shared" si="134"/>
        <v>-14.788029987535435</v>
      </c>
      <c r="V902" s="57">
        <f t="shared" si="135"/>
        <v>706.22335965922866</v>
      </c>
      <c r="W902" s="30">
        <f t="shared" si="127"/>
        <v>14693.195754222426</v>
      </c>
      <c r="X902" s="113"/>
      <c r="Y902" s="113"/>
      <c r="Z902" s="113"/>
    </row>
    <row r="903" spans="2:52" s="3" customFormat="1">
      <c r="C903" s="109" t="s">
        <v>1315</v>
      </c>
      <c r="D903" s="3">
        <v>22</v>
      </c>
      <c r="E903" s="110">
        <v>17255.550769230769</v>
      </c>
      <c r="F903" s="110">
        <f t="shared" si="138"/>
        <v>1499.2767558981909</v>
      </c>
      <c r="G903" s="110">
        <v>1594.9752722321182</v>
      </c>
      <c r="I903" s="110">
        <v>17234.585366714342</v>
      </c>
      <c r="J903" s="111">
        <v>321.33325145574514</v>
      </c>
      <c r="K903" s="110">
        <f t="shared" si="136"/>
        <v>16913.252115258598</v>
      </c>
      <c r="M903" s="57">
        <f t="shared" si="129"/>
        <v>190.49028725383451</v>
      </c>
      <c r="N903" s="57">
        <f t="shared" si="130"/>
        <v>647.49338368687097</v>
      </c>
      <c r="O903" s="59">
        <f t="shared" si="131"/>
        <v>16075.268444317893</v>
      </c>
      <c r="P903" s="112"/>
      <c r="Q903" s="57">
        <f t="shared" si="132"/>
        <v>7.1245562456411529</v>
      </c>
      <c r="R903" s="57">
        <f t="shared" si="133"/>
        <v>668.72477419059703</v>
      </c>
      <c r="S903" s="37">
        <f t="shared" si="126"/>
        <v>15399.419113881655</v>
      </c>
      <c r="T903" s="37"/>
      <c r="U903" s="37">
        <f t="shared" si="134"/>
        <v>-14.788029987535435</v>
      </c>
      <c r="V903" s="57">
        <f t="shared" si="135"/>
        <v>706.22335965922866</v>
      </c>
      <c r="W903" s="30">
        <f t="shared" si="127"/>
        <v>14693.195754222426</v>
      </c>
      <c r="X903" s="113"/>
      <c r="Y903" s="113"/>
      <c r="Z903" s="113"/>
    </row>
    <row r="904" spans="2:52" s="3" customFormat="1">
      <c r="C904" s="109" t="s">
        <v>1316</v>
      </c>
      <c r="D904" s="3">
        <v>23</v>
      </c>
      <c r="E904" s="110">
        <v>17255.550769230769</v>
      </c>
      <c r="F904" s="110">
        <f t="shared" si="138"/>
        <v>1499.2767558981909</v>
      </c>
      <c r="G904" s="110">
        <v>1594.9752722321182</v>
      </c>
      <c r="I904" s="110">
        <v>17234.585366714342</v>
      </c>
      <c r="J904" s="111">
        <v>321.33325145574514</v>
      </c>
      <c r="K904" s="110">
        <f t="shared" si="136"/>
        <v>16913.252115258598</v>
      </c>
      <c r="M904" s="57">
        <f t="shared" si="129"/>
        <v>190.49028725383451</v>
      </c>
      <c r="N904" s="57">
        <f t="shared" si="130"/>
        <v>647.49338368687097</v>
      </c>
      <c r="O904" s="59">
        <f t="shared" si="131"/>
        <v>16075.268444317893</v>
      </c>
      <c r="P904" s="112"/>
      <c r="Q904" s="57">
        <f t="shared" si="132"/>
        <v>7.1245562456411529</v>
      </c>
      <c r="R904" s="57">
        <f t="shared" si="133"/>
        <v>668.72477419059703</v>
      </c>
      <c r="S904" s="37">
        <f t="shared" si="126"/>
        <v>15399.419113881655</v>
      </c>
      <c r="T904" s="37"/>
      <c r="U904" s="37">
        <f t="shared" si="134"/>
        <v>-14.788029987535435</v>
      </c>
      <c r="V904" s="57">
        <f t="shared" si="135"/>
        <v>706.22335965922866</v>
      </c>
      <c r="W904" s="30">
        <f t="shared" si="127"/>
        <v>14693.195754222426</v>
      </c>
      <c r="X904" s="113"/>
      <c r="Y904" s="113"/>
      <c r="Z904" s="113"/>
    </row>
    <row r="905" spans="2:52" s="3" customFormat="1">
      <c r="C905" s="109" t="s">
        <v>1317</v>
      </c>
      <c r="D905" s="3">
        <v>24</v>
      </c>
      <c r="E905" s="110">
        <v>17255.550769230769</v>
      </c>
      <c r="F905" s="110">
        <f t="shared" si="138"/>
        <v>1499.2767558981909</v>
      </c>
      <c r="G905" s="110">
        <v>1594.9752722321182</v>
      </c>
      <c r="I905" s="110">
        <v>17234.585366714342</v>
      </c>
      <c r="J905" s="111">
        <v>321.33325145574514</v>
      </c>
      <c r="K905" s="110">
        <f t="shared" si="136"/>
        <v>16913.252115258598</v>
      </c>
      <c r="M905" s="57">
        <f t="shared" si="129"/>
        <v>190.49028725383451</v>
      </c>
      <c r="N905" s="57">
        <f t="shared" si="130"/>
        <v>647.49338368687097</v>
      </c>
      <c r="O905" s="59">
        <f t="shared" si="131"/>
        <v>16075.268444317893</v>
      </c>
      <c r="P905" s="112"/>
      <c r="Q905" s="57">
        <f t="shared" si="132"/>
        <v>7.1245562456411529</v>
      </c>
      <c r="R905" s="57">
        <f t="shared" si="133"/>
        <v>668.72477419059703</v>
      </c>
      <c r="S905" s="37">
        <f t="shared" ref="S905:S968" si="139">O905-P905-Q905-R905</f>
        <v>15399.419113881655</v>
      </c>
      <c r="T905" s="37"/>
      <c r="U905" s="37">
        <f t="shared" si="134"/>
        <v>-14.788029987535435</v>
      </c>
      <c r="V905" s="57">
        <f t="shared" si="135"/>
        <v>706.22335965922866</v>
      </c>
      <c r="W905" s="30">
        <f t="shared" ref="W905:W968" si="140">O905-P905-Q905-R905-V905</f>
        <v>14693.195754222426</v>
      </c>
      <c r="X905" s="113"/>
      <c r="Y905" s="113"/>
      <c r="Z905" s="113"/>
    </row>
    <row r="906" spans="2:52" s="3" customFormat="1">
      <c r="C906" s="109" t="s">
        <v>1318</v>
      </c>
      <c r="D906" s="3">
        <v>25</v>
      </c>
      <c r="E906" s="110">
        <v>17255.550769230769</v>
      </c>
      <c r="F906" s="110">
        <f t="shared" si="138"/>
        <v>1499.2767558981909</v>
      </c>
      <c r="G906" s="110">
        <v>1594.9752722321182</v>
      </c>
      <c r="I906" s="110">
        <v>17234.585366714342</v>
      </c>
      <c r="J906" s="111">
        <v>321.33325145574514</v>
      </c>
      <c r="K906" s="110">
        <f t="shared" si="136"/>
        <v>16913.252115258598</v>
      </c>
      <c r="M906" s="57">
        <f t="shared" si="129"/>
        <v>190.49028725383451</v>
      </c>
      <c r="N906" s="57">
        <f t="shared" si="130"/>
        <v>647.49338368687097</v>
      </c>
      <c r="O906" s="59">
        <f t="shared" si="131"/>
        <v>16075.268444317893</v>
      </c>
      <c r="P906" s="112"/>
      <c r="Q906" s="57">
        <f t="shared" si="132"/>
        <v>7.1245562456411529</v>
      </c>
      <c r="R906" s="57">
        <f t="shared" si="133"/>
        <v>668.72477419059703</v>
      </c>
      <c r="S906" s="37">
        <f t="shared" si="139"/>
        <v>15399.419113881655</v>
      </c>
      <c r="T906" s="37"/>
      <c r="U906" s="37">
        <f t="shared" si="134"/>
        <v>-14.788029987535435</v>
      </c>
      <c r="V906" s="57">
        <f t="shared" si="135"/>
        <v>706.22335965922866</v>
      </c>
      <c r="W906" s="30">
        <f t="shared" si="140"/>
        <v>14693.195754222426</v>
      </c>
      <c r="X906" s="113"/>
      <c r="Y906" s="113"/>
      <c r="Z906" s="113"/>
    </row>
    <row r="907" spans="2:52" s="114" customFormat="1">
      <c r="B907" s="198" t="s">
        <v>1319</v>
      </c>
      <c r="C907" s="116"/>
      <c r="E907" s="118"/>
      <c r="F907" s="118"/>
      <c r="G907" s="118"/>
      <c r="I907" s="118"/>
      <c r="J907" s="119"/>
      <c r="K907" s="118"/>
      <c r="M907" s="193"/>
      <c r="N907" s="193"/>
      <c r="O907" s="133"/>
      <c r="P907" s="194"/>
      <c r="Q907" s="193"/>
      <c r="R907" s="193"/>
      <c r="S907" s="195">
        <f t="shared" si="139"/>
        <v>0</v>
      </c>
      <c r="T907" s="195"/>
      <c r="U907" s="195"/>
      <c r="V907" s="193"/>
      <c r="W907" s="196">
        <f t="shared" si="140"/>
        <v>0</v>
      </c>
      <c r="X907" s="77"/>
      <c r="Y907" s="77"/>
      <c r="Z907" s="77"/>
    </row>
    <row r="908" spans="2:52" s="3" customFormat="1">
      <c r="B908" s="3">
        <v>50</v>
      </c>
      <c r="C908" s="120" t="s">
        <v>1320</v>
      </c>
      <c r="D908" s="120">
        <v>1</v>
      </c>
      <c r="E908" s="110">
        <v>16284.7080963997</v>
      </c>
      <c r="F908" s="110">
        <v>1497.3153048780489</v>
      </c>
      <c r="G908" s="110">
        <v>1592.8886222106896</v>
      </c>
      <c r="H908" s="110"/>
      <c r="I908" s="110">
        <v>17106.584451219514</v>
      </c>
      <c r="J908" s="110">
        <v>318.94671592326284</v>
      </c>
      <c r="K908" s="110">
        <v>16787.637735296245</v>
      </c>
      <c r="M908" s="57">
        <f t="shared" ref="M908:M971" si="141">(K908-L908)/(K$1018-L$1018)*M$1018</f>
        <v>189.07551975914004</v>
      </c>
      <c r="N908" s="57">
        <f t="shared" ref="N908:N971" si="142">M908/M$1018*N$1018</f>
        <v>642.68446347641805</v>
      </c>
      <c r="O908" s="59">
        <f t="shared" ref="O908:O971" si="143">K908-L908-M908-N908</f>
        <v>15955.877752060687</v>
      </c>
      <c r="P908" s="112"/>
      <c r="Q908" s="57">
        <f t="shared" ref="Q908:Q971" si="144">(O908-P908)/(O$1018-P$1018)*Q$1018</f>
        <v>7.0716423111000992</v>
      </c>
      <c r="R908" s="57">
        <f t="shared" ref="R908:R971" si="145">Q908/Q$1018*R$1018</f>
        <v>663.75816887406938</v>
      </c>
      <c r="S908" s="37">
        <f t="shared" si="139"/>
        <v>15285.047940875516</v>
      </c>
      <c r="T908" s="37"/>
      <c r="U908" s="37">
        <f t="shared" ref="U908:U971" si="146">(S908-T908)/(S$1018-T$1018)*U$1018</f>
        <v>-14.678199589153735</v>
      </c>
      <c r="V908" s="57">
        <f t="shared" ref="V908:V971" si="147">R908/R$1018*V$1018</f>
        <v>700.97825310999849</v>
      </c>
      <c r="W908" s="30">
        <f t="shared" si="140"/>
        <v>14584.069687765517</v>
      </c>
      <c r="X908" s="121"/>
      <c r="Z908" s="122"/>
      <c r="AM908" s="110"/>
      <c r="AN908" s="110"/>
      <c r="AO908" s="110"/>
      <c r="AP908" s="110"/>
      <c r="AQ908" s="4"/>
      <c r="AR908" s="4"/>
      <c r="AS908" s="4"/>
      <c r="AX908" s="4"/>
      <c r="AY908" s="4"/>
      <c r="AZ908" s="4"/>
    </row>
    <row r="909" spans="2:52" s="3" customFormat="1">
      <c r="C909" s="120" t="s">
        <v>1321</v>
      </c>
      <c r="D909" s="120">
        <v>2</v>
      </c>
      <c r="E909" s="110">
        <v>16284.7080963997</v>
      </c>
      <c r="F909" s="110">
        <v>1497.3153048780489</v>
      </c>
      <c r="G909" s="110">
        <v>1592.8886222106896</v>
      </c>
      <c r="H909" s="110"/>
      <c r="I909" s="110">
        <v>17106.584451219514</v>
      </c>
      <c r="J909" s="110">
        <v>318.94671592326284</v>
      </c>
      <c r="K909" s="110">
        <v>16787.637735296245</v>
      </c>
      <c r="M909" s="57">
        <f t="shared" si="141"/>
        <v>189.07551975914004</v>
      </c>
      <c r="N909" s="57">
        <f t="shared" si="142"/>
        <v>642.68446347641805</v>
      </c>
      <c r="O909" s="59">
        <f t="shared" si="143"/>
        <v>15955.877752060687</v>
      </c>
      <c r="P909" s="112"/>
      <c r="Q909" s="57">
        <f t="shared" si="144"/>
        <v>7.0716423111000992</v>
      </c>
      <c r="R909" s="57">
        <f t="shared" si="145"/>
        <v>663.75816887406938</v>
      </c>
      <c r="S909" s="37">
        <f t="shared" si="139"/>
        <v>15285.047940875516</v>
      </c>
      <c r="T909" s="37"/>
      <c r="U909" s="37">
        <f t="shared" si="146"/>
        <v>-14.678199589153735</v>
      </c>
      <c r="V909" s="57">
        <f t="shared" si="147"/>
        <v>700.97825310999849</v>
      </c>
      <c r="W909" s="30">
        <f t="shared" si="140"/>
        <v>14584.069687765517</v>
      </c>
      <c r="X909" s="121" t="s">
        <v>1322</v>
      </c>
      <c r="Z909" s="122"/>
      <c r="AM909" s="110"/>
      <c r="AN909" s="110"/>
      <c r="AO909" s="110"/>
      <c r="AP909" s="110"/>
      <c r="AQ909" s="4"/>
      <c r="AR909" s="4"/>
      <c r="AS909" s="4"/>
      <c r="AX909" s="4"/>
      <c r="AY909" s="4"/>
      <c r="AZ909" s="4"/>
    </row>
    <row r="910" spans="2:52" s="3" customFormat="1">
      <c r="C910" s="120" t="s">
        <v>1323</v>
      </c>
      <c r="D910" s="120">
        <v>3</v>
      </c>
      <c r="E910" s="110">
        <v>16284.7080963997</v>
      </c>
      <c r="F910" s="110">
        <v>1497.3153048780489</v>
      </c>
      <c r="G910" s="110">
        <v>1592.8886222106896</v>
      </c>
      <c r="H910" s="110"/>
      <c r="I910" s="110">
        <v>17106.584451219514</v>
      </c>
      <c r="J910" s="110">
        <v>318.94671592326284</v>
      </c>
      <c r="K910" s="110">
        <v>16787.637735296245</v>
      </c>
      <c r="M910" s="57">
        <f t="shared" si="141"/>
        <v>189.07551975914004</v>
      </c>
      <c r="N910" s="57">
        <f t="shared" si="142"/>
        <v>642.68446347641805</v>
      </c>
      <c r="O910" s="59">
        <f t="shared" si="143"/>
        <v>15955.877752060687</v>
      </c>
      <c r="P910" s="112"/>
      <c r="Q910" s="57">
        <f t="shared" si="144"/>
        <v>7.0716423111000992</v>
      </c>
      <c r="R910" s="57">
        <f t="shared" si="145"/>
        <v>663.75816887406938</v>
      </c>
      <c r="S910" s="37">
        <f t="shared" si="139"/>
        <v>15285.047940875516</v>
      </c>
      <c r="T910" s="37"/>
      <c r="U910" s="37">
        <f t="shared" si="146"/>
        <v>-14.678199589153735</v>
      </c>
      <c r="V910" s="57">
        <f t="shared" si="147"/>
        <v>700.97825310999849</v>
      </c>
      <c r="W910" s="30">
        <f t="shared" si="140"/>
        <v>14584.069687765517</v>
      </c>
      <c r="X910" s="121" t="s">
        <v>1322</v>
      </c>
      <c r="Z910" s="122"/>
      <c r="AM910" s="110"/>
      <c r="AN910" s="110"/>
      <c r="AO910" s="110"/>
      <c r="AP910" s="110"/>
      <c r="AQ910" s="4"/>
      <c r="AR910" s="4"/>
      <c r="AS910" s="4"/>
      <c r="AX910" s="4"/>
      <c r="AY910" s="4"/>
      <c r="AZ910" s="4"/>
    </row>
    <row r="911" spans="2:52" s="3" customFormat="1">
      <c r="C911" s="120" t="s">
        <v>1324</v>
      </c>
      <c r="D911" s="120">
        <v>4</v>
      </c>
      <c r="E911" s="110">
        <v>16284.7080963997</v>
      </c>
      <c r="F911" s="110">
        <v>1497.3153048780489</v>
      </c>
      <c r="G911" s="110">
        <v>1592.8886222106896</v>
      </c>
      <c r="H911" s="110"/>
      <c r="I911" s="110">
        <v>17106.584451219514</v>
      </c>
      <c r="J911" s="110">
        <v>318.94671592326284</v>
      </c>
      <c r="K911" s="110">
        <v>16787.637735296245</v>
      </c>
      <c r="M911" s="57">
        <f t="shared" si="141"/>
        <v>189.07551975914004</v>
      </c>
      <c r="N911" s="57">
        <f t="shared" si="142"/>
        <v>642.68446347641805</v>
      </c>
      <c r="O911" s="59">
        <f t="shared" si="143"/>
        <v>15955.877752060687</v>
      </c>
      <c r="P911" s="112"/>
      <c r="Q911" s="57">
        <f t="shared" si="144"/>
        <v>7.0716423111000992</v>
      </c>
      <c r="R911" s="57">
        <f t="shared" si="145"/>
        <v>663.75816887406938</v>
      </c>
      <c r="S911" s="37">
        <f t="shared" si="139"/>
        <v>15285.047940875516</v>
      </c>
      <c r="T911" s="37"/>
      <c r="U911" s="37">
        <f t="shared" si="146"/>
        <v>-14.678199589153735</v>
      </c>
      <c r="V911" s="57">
        <f t="shared" si="147"/>
        <v>700.97825310999849</v>
      </c>
      <c r="W911" s="30">
        <f t="shared" si="140"/>
        <v>14584.069687765517</v>
      </c>
      <c r="X911" s="121" t="s">
        <v>1322</v>
      </c>
      <c r="Z911" s="122"/>
      <c r="AM911" s="110"/>
      <c r="AN911" s="110"/>
      <c r="AO911" s="110"/>
      <c r="AP911" s="110"/>
      <c r="AQ911" s="4"/>
      <c r="AR911" s="4"/>
      <c r="AS911" s="4"/>
      <c r="AX911" s="4"/>
      <c r="AY911" s="4"/>
      <c r="AZ911" s="4"/>
    </row>
    <row r="912" spans="2:52" s="3" customFormat="1">
      <c r="C912" s="120" t="s">
        <v>1325</v>
      </c>
      <c r="D912" s="120">
        <v>5</v>
      </c>
      <c r="E912" s="110">
        <v>16284.7080963997</v>
      </c>
      <c r="F912" s="110">
        <v>1497.3153048780489</v>
      </c>
      <c r="G912" s="110">
        <v>1592.8886222106896</v>
      </c>
      <c r="H912" s="110"/>
      <c r="I912" s="110">
        <v>17106.584451219514</v>
      </c>
      <c r="J912" s="110">
        <v>318.94671592326284</v>
      </c>
      <c r="K912" s="110">
        <v>16787.637735296245</v>
      </c>
      <c r="M912" s="57">
        <f t="shared" si="141"/>
        <v>189.07551975914004</v>
      </c>
      <c r="N912" s="57">
        <f t="shared" si="142"/>
        <v>642.68446347641805</v>
      </c>
      <c r="O912" s="59">
        <f t="shared" si="143"/>
        <v>15955.877752060687</v>
      </c>
      <c r="P912" s="112"/>
      <c r="Q912" s="57">
        <f t="shared" si="144"/>
        <v>7.0716423111000992</v>
      </c>
      <c r="R912" s="57">
        <f t="shared" si="145"/>
        <v>663.75816887406938</v>
      </c>
      <c r="S912" s="37">
        <f t="shared" si="139"/>
        <v>15285.047940875516</v>
      </c>
      <c r="T912" s="37"/>
      <c r="U912" s="37">
        <f t="shared" si="146"/>
        <v>-14.678199589153735</v>
      </c>
      <c r="V912" s="57">
        <f t="shared" si="147"/>
        <v>700.97825310999849</v>
      </c>
      <c r="W912" s="30">
        <f t="shared" si="140"/>
        <v>14584.069687765517</v>
      </c>
      <c r="X912" s="121" t="s">
        <v>1322</v>
      </c>
      <c r="Z912" s="122"/>
      <c r="AM912" s="110"/>
      <c r="AN912" s="110"/>
      <c r="AO912" s="110"/>
      <c r="AP912" s="110"/>
      <c r="AQ912" s="4"/>
      <c r="AR912" s="4"/>
      <c r="AS912" s="4"/>
      <c r="AX912" s="4"/>
      <c r="AY912" s="4"/>
      <c r="AZ912" s="4"/>
    </row>
    <row r="913" spans="3:52" s="3" customFormat="1">
      <c r="C913" s="120" t="s">
        <v>1326</v>
      </c>
      <c r="D913" s="120">
        <v>6</v>
      </c>
      <c r="E913" s="110">
        <v>16284.7080963997</v>
      </c>
      <c r="F913" s="110">
        <v>1497.3153048780489</v>
      </c>
      <c r="G913" s="110">
        <v>1592.8886222106896</v>
      </c>
      <c r="H913" s="110"/>
      <c r="I913" s="110">
        <v>17106.584451219514</v>
      </c>
      <c r="J913" s="110">
        <v>318.94671592326284</v>
      </c>
      <c r="K913" s="110">
        <v>16787.637735296245</v>
      </c>
      <c r="M913" s="57">
        <f t="shared" si="141"/>
        <v>189.07551975914004</v>
      </c>
      <c r="N913" s="57">
        <f t="shared" si="142"/>
        <v>642.68446347641805</v>
      </c>
      <c r="O913" s="59">
        <f t="shared" si="143"/>
        <v>15955.877752060687</v>
      </c>
      <c r="P913" s="112"/>
      <c r="Q913" s="57">
        <f t="shared" si="144"/>
        <v>7.0716423111000992</v>
      </c>
      <c r="R913" s="57">
        <f t="shared" si="145"/>
        <v>663.75816887406938</v>
      </c>
      <c r="S913" s="37">
        <f t="shared" si="139"/>
        <v>15285.047940875516</v>
      </c>
      <c r="T913" s="37"/>
      <c r="U913" s="37">
        <f t="shared" si="146"/>
        <v>-14.678199589153735</v>
      </c>
      <c r="V913" s="57">
        <f t="shared" si="147"/>
        <v>700.97825310999849</v>
      </c>
      <c r="W913" s="30">
        <f t="shared" si="140"/>
        <v>14584.069687765517</v>
      </c>
      <c r="X913" s="121" t="s">
        <v>1322</v>
      </c>
      <c r="Z913" s="122"/>
      <c r="AM913" s="110"/>
      <c r="AN913" s="110"/>
      <c r="AO913" s="110"/>
      <c r="AP913" s="110"/>
      <c r="AQ913" s="4"/>
      <c r="AR913" s="4"/>
      <c r="AS913" s="4"/>
      <c r="AX913" s="4"/>
      <c r="AY913" s="4"/>
      <c r="AZ913" s="4"/>
    </row>
    <row r="914" spans="3:52" s="3" customFormat="1">
      <c r="C914" s="120" t="s">
        <v>1327</v>
      </c>
      <c r="D914" s="120">
        <v>7</v>
      </c>
      <c r="E914" s="110">
        <v>16284.7080963997</v>
      </c>
      <c r="F914" s="110">
        <v>1497.3153048780489</v>
      </c>
      <c r="G914" s="110">
        <v>1592.8886222106896</v>
      </c>
      <c r="H914" s="110"/>
      <c r="I914" s="110">
        <v>17106.584451219514</v>
      </c>
      <c r="J914" s="110">
        <v>318.94671592326284</v>
      </c>
      <c r="K914" s="110">
        <v>16787.637735296245</v>
      </c>
      <c r="M914" s="57">
        <f t="shared" si="141"/>
        <v>189.07551975914004</v>
      </c>
      <c r="N914" s="57">
        <f t="shared" si="142"/>
        <v>642.68446347641805</v>
      </c>
      <c r="O914" s="59">
        <f t="shared" si="143"/>
        <v>15955.877752060687</v>
      </c>
      <c r="P914" s="112"/>
      <c r="Q914" s="57">
        <f t="shared" si="144"/>
        <v>7.0716423111000992</v>
      </c>
      <c r="R914" s="57">
        <f t="shared" si="145"/>
        <v>663.75816887406938</v>
      </c>
      <c r="S914" s="37">
        <f t="shared" si="139"/>
        <v>15285.047940875516</v>
      </c>
      <c r="T914" s="37"/>
      <c r="U914" s="37">
        <f t="shared" si="146"/>
        <v>-14.678199589153735</v>
      </c>
      <c r="V914" s="57">
        <f t="shared" si="147"/>
        <v>700.97825310999849</v>
      </c>
      <c r="W914" s="30">
        <f t="shared" si="140"/>
        <v>14584.069687765517</v>
      </c>
      <c r="X914" s="121" t="s">
        <v>1322</v>
      </c>
      <c r="Z914" s="122"/>
      <c r="AM914" s="110"/>
      <c r="AN914" s="110"/>
      <c r="AO914" s="110"/>
      <c r="AP914" s="110"/>
      <c r="AQ914" s="4"/>
      <c r="AR914" s="4"/>
      <c r="AS914" s="4"/>
      <c r="AX914" s="4"/>
      <c r="AY914" s="4"/>
      <c r="AZ914" s="4"/>
    </row>
    <row r="915" spans="3:52" s="3" customFormat="1">
      <c r="C915" s="120" t="s">
        <v>1328</v>
      </c>
      <c r="D915" s="120">
        <v>8</v>
      </c>
      <c r="E915" s="110">
        <v>16284.7080963997</v>
      </c>
      <c r="F915" s="110">
        <v>1497.3153048780489</v>
      </c>
      <c r="G915" s="110">
        <v>1592.8886222106896</v>
      </c>
      <c r="H915" s="110"/>
      <c r="I915" s="110">
        <v>17106.584451219514</v>
      </c>
      <c r="J915" s="110">
        <v>318.94671592326284</v>
      </c>
      <c r="K915" s="110">
        <v>16787.637735296245</v>
      </c>
      <c r="M915" s="57">
        <f t="shared" si="141"/>
        <v>189.07551975914004</v>
      </c>
      <c r="N915" s="57">
        <f t="shared" si="142"/>
        <v>642.68446347641805</v>
      </c>
      <c r="O915" s="59">
        <f t="shared" si="143"/>
        <v>15955.877752060687</v>
      </c>
      <c r="P915" s="112"/>
      <c r="Q915" s="57">
        <f t="shared" si="144"/>
        <v>7.0716423111000992</v>
      </c>
      <c r="R915" s="57">
        <f t="shared" si="145"/>
        <v>663.75816887406938</v>
      </c>
      <c r="S915" s="37">
        <f t="shared" si="139"/>
        <v>15285.047940875516</v>
      </c>
      <c r="T915" s="37"/>
      <c r="U915" s="37">
        <f t="shared" si="146"/>
        <v>-14.678199589153735</v>
      </c>
      <c r="V915" s="57">
        <f t="shared" si="147"/>
        <v>700.97825310999849</v>
      </c>
      <c r="W915" s="30">
        <f t="shared" si="140"/>
        <v>14584.069687765517</v>
      </c>
      <c r="X915" s="121" t="s">
        <v>1322</v>
      </c>
      <c r="Z915" s="122"/>
      <c r="AM915" s="110"/>
      <c r="AN915" s="110"/>
      <c r="AO915" s="110"/>
      <c r="AP915" s="110"/>
      <c r="AQ915" s="4"/>
      <c r="AR915" s="4"/>
      <c r="AS915" s="4"/>
      <c r="AX915" s="4"/>
      <c r="AY915" s="4"/>
      <c r="AZ915" s="4"/>
    </row>
    <row r="916" spans="3:52" s="3" customFormat="1">
      <c r="C916" s="120" t="s">
        <v>1329</v>
      </c>
      <c r="D916" s="120">
        <v>9</v>
      </c>
      <c r="E916" s="110">
        <v>16284.7080963997</v>
      </c>
      <c r="F916" s="110">
        <v>1497.3153048780489</v>
      </c>
      <c r="G916" s="110">
        <v>1592.8886222106896</v>
      </c>
      <c r="H916" s="110"/>
      <c r="I916" s="110">
        <v>17106.584451219514</v>
      </c>
      <c r="J916" s="110">
        <v>318.94671592326284</v>
      </c>
      <c r="K916" s="110">
        <v>16787.637735296245</v>
      </c>
      <c r="M916" s="57">
        <f t="shared" si="141"/>
        <v>189.07551975914004</v>
      </c>
      <c r="N916" s="57">
        <f t="shared" si="142"/>
        <v>642.68446347641805</v>
      </c>
      <c r="O916" s="59">
        <f t="shared" si="143"/>
        <v>15955.877752060687</v>
      </c>
      <c r="P916" s="112"/>
      <c r="Q916" s="57">
        <f t="shared" si="144"/>
        <v>7.0716423111000992</v>
      </c>
      <c r="R916" s="57">
        <f t="shared" si="145"/>
        <v>663.75816887406938</v>
      </c>
      <c r="S916" s="37">
        <f t="shared" si="139"/>
        <v>15285.047940875516</v>
      </c>
      <c r="T916" s="37"/>
      <c r="U916" s="37">
        <f t="shared" si="146"/>
        <v>-14.678199589153735</v>
      </c>
      <c r="V916" s="57">
        <f t="shared" si="147"/>
        <v>700.97825310999849</v>
      </c>
      <c r="W916" s="30">
        <f t="shared" si="140"/>
        <v>14584.069687765517</v>
      </c>
      <c r="X916" s="121" t="s">
        <v>1322</v>
      </c>
      <c r="Z916" s="122"/>
      <c r="AM916" s="110"/>
      <c r="AN916" s="110"/>
      <c r="AO916" s="110"/>
      <c r="AP916" s="110"/>
      <c r="AQ916" s="4"/>
      <c r="AR916" s="4"/>
      <c r="AS916" s="4"/>
      <c r="AX916" s="4"/>
      <c r="AY916" s="4"/>
      <c r="AZ916" s="4"/>
    </row>
    <row r="917" spans="3:52" s="3" customFormat="1">
      <c r="C917" s="120" t="s">
        <v>1330</v>
      </c>
      <c r="D917" s="120">
        <v>10</v>
      </c>
      <c r="E917" s="110">
        <v>16284.7080963997</v>
      </c>
      <c r="F917" s="110">
        <v>1497.3153048780489</v>
      </c>
      <c r="G917" s="110">
        <v>1592.8886222106896</v>
      </c>
      <c r="H917" s="110"/>
      <c r="I917" s="110">
        <v>17106.584451219514</v>
      </c>
      <c r="J917" s="110">
        <v>318.94671592326284</v>
      </c>
      <c r="K917" s="110">
        <v>16787.637735296245</v>
      </c>
      <c r="M917" s="57">
        <f t="shared" si="141"/>
        <v>189.07551975914004</v>
      </c>
      <c r="N917" s="57">
        <f t="shared" si="142"/>
        <v>642.68446347641805</v>
      </c>
      <c r="O917" s="59">
        <f t="shared" si="143"/>
        <v>15955.877752060687</v>
      </c>
      <c r="P917" s="112"/>
      <c r="Q917" s="57">
        <f t="shared" si="144"/>
        <v>7.0716423111000992</v>
      </c>
      <c r="R917" s="57">
        <f t="shared" si="145"/>
        <v>663.75816887406938</v>
      </c>
      <c r="S917" s="37">
        <f t="shared" si="139"/>
        <v>15285.047940875516</v>
      </c>
      <c r="T917" s="37"/>
      <c r="U917" s="37">
        <f t="shared" si="146"/>
        <v>-14.678199589153735</v>
      </c>
      <c r="V917" s="57">
        <f t="shared" si="147"/>
        <v>700.97825310999849</v>
      </c>
      <c r="W917" s="30">
        <f t="shared" si="140"/>
        <v>14584.069687765517</v>
      </c>
      <c r="X917" s="121" t="s">
        <v>1322</v>
      </c>
      <c r="Z917" s="122"/>
      <c r="AM917" s="110"/>
      <c r="AN917" s="110"/>
      <c r="AO917" s="110"/>
      <c r="AP917" s="110"/>
      <c r="AQ917" s="4"/>
      <c r="AR917" s="4"/>
      <c r="AS917" s="4"/>
      <c r="AX917" s="4"/>
      <c r="AY917" s="4"/>
      <c r="AZ917" s="4"/>
    </row>
    <row r="918" spans="3:52" s="3" customFormat="1">
      <c r="C918" s="120" t="s">
        <v>1331</v>
      </c>
      <c r="D918" s="120">
        <v>11</v>
      </c>
      <c r="E918" s="110">
        <v>16284.7080963997</v>
      </c>
      <c r="F918" s="110">
        <v>1497.3153048780489</v>
      </c>
      <c r="G918" s="110">
        <v>1592.8886222106896</v>
      </c>
      <c r="H918" s="110"/>
      <c r="I918" s="110">
        <v>17106.584451219514</v>
      </c>
      <c r="J918" s="110">
        <v>318.94671592326284</v>
      </c>
      <c r="K918" s="110">
        <v>16787.637735296245</v>
      </c>
      <c r="M918" s="57">
        <f t="shared" si="141"/>
        <v>189.07551975914004</v>
      </c>
      <c r="N918" s="57">
        <f t="shared" si="142"/>
        <v>642.68446347641805</v>
      </c>
      <c r="O918" s="59">
        <f t="shared" si="143"/>
        <v>15955.877752060687</v>
      </c>
      <c r="P918" s="112"/>
      <c r="Q918" s="57">
        <f t="shared" si="144"/>
        <v>7.0716423111000992</v>
      </c>
      <c r="R918" s="57">
        <f t="shared" si="145"/>
        <v>663.75816887406938</v>
      </c>
      <c r="S918" s="37">
        <f t="shared" si="139"/>
        <v>15285.047940875516</v>
      </c>
      <c r="T918" s="37"/>
      <c r="U918" s="37">
        <f t="shared" si="146"/>
        <v>-14.678199589153735</v>
      </c>
      <c r="V918" s="57">
        <f t="shared" si="147"/>
        <v>700.97825310999849</v>
      </c>
      <c r="W918" s="30">
        <f t="shared" si="140"/>
        <v>14584.069687765517</v>
      </c>
      <c r="X918" s="121" t="s">
        <v>1322</v>
      </c>
      <c r="Z918" s="122"/>
      <c r="AM918" s="110"/>
      <c r="AN918" s="110"/>
      <c r="AO918" s="110"/>
      <c r="AP918" s="110"/>
      <c r="AQ918" s="4"/>
      <c r="AR918" s="4"/>
      <c r="AS918" s="4"/>
      <c r="AX918" s="4"/>
      <c r="AY918" s="4"/>
      <c r="AZ918" s="4"/>
    </row>
    <row r="919" spans="3:52" s="3" customFormat="1">
      <c r="C919" s="120" t="s">
        <v>1332</v>
      </c>
      <c r="D919" s="120">
        <v>12</v>
      </c>
      <c r="E919" s="110">
        <v>16284.7080963997</v>
      </c>
      <c r="F919" s="110">
        <v>1497.3153048780489</v>
      </c>
      <c r="G919" s="110">
        <v>1592.8886222106896</v>
      </c>
      <c r="H919" s="110"/>
      <c r="I919" s="110">
        <v>17106.584451219514</v>
      </c>
      <c r="J919" s="110">
        <v>318.94671592326284</v>
      </c>
      <c r="K919" s="110">
        <v>16787.637735296245</v>
      </c>
      <c r="M919" s="57">
        <f t="shared" si="141"/>
        <v>189.07551975914004</v>
      </c>
      <c r="N919" s="57">
        <f t="shared" si="142"/>
        <v>642.68446347641805</v>
      </c>
      <c r="O919" s="59">
        <f t="shared" si="143"/>
        <v>15955.877752060687</v>
      </c>
      <c r="P919" s="112"/>
      <c r="Q919" s="57">
        <f t="shared" si="144"/>
        <v>7.0716423111000992</v>
      </c>
      <c r="R919" s="57">
        <f t="shared" si="145"/>
        <v>663.75816887406938</v>
      </c>
      <c r="S919" s="37">
        <f t="shared" si="139"/>
        <v>15285.047940875516</v>
      </c>
      <c r="T919" s="37"/>
      <c r="U919" s="37">
        <f t="shared" si="146"/>
        <v>-14.678199589153735</v>
      </c>
      <c r="V919" s="57">
        <f t="shared" si="147"/>
        <v>700.97825310999849</v>
      </c>
      <c r="W919" s="30">
        <f t="shared" si="140"/>
        <v>14584.069687765517</v>
      </c>
      <c r="X919" s="121" t="s">
        <v>1322</v>
      </c>
      <c r="Z919" s="122"/>
      <c r="AM919" s="110"/>
      <c r="AN919" s="110"/>
      <c r="AO919" s="110"/>
      <c r="AP919" s="110"/>
      <c r="AQ919" s="4"/>
      <c r="AR919" s="4"/>
      <c r="AS919" s="4"/>
      <c r="AX919" s="4"/>
      <c r="AY919" s="4"/>
      <c r="AZ919" s="4"/>
    </row>
    <row r="920" spans="3:52" s="3" customFormat="1">
      <c r="C920" s="120" t="s">
        <v>1333</v>
      </c>
      <c r="D920" s="120">
        <v>13</v>
      </c>
      <c r="E920" s="110">
        <v>16284.7080963997</v>
      </c>
      <c r="F920" s="110">
        <v>1497.3153048780489</v>
      </c>
      <c r="G920" s="110">
        <v>1592.8886222106896</v>
      </c>
      <c r="H920" s="110"/>
      <c r="I920" s="110">
        <v>17106.584451219514</v>
      </c>
      <c r="J920" s="110">
        <v>318.94671592326284</v>
      </c>
      <c r="K920" s="110">
        <v>16787.637735296245</v>
      </c>
      <c r="M920" s="57">
        <f t="shared" si="141"/>
        <v>189.07551975914004</v>
      </c>
      <c r="N920" s="57">
        <f t="shared" si="142"/>
        <v>642.68446347641805</v>
      </c>
      <c r="O920" s="59">
        <f t="shared" si="143"/>
        <v>15955.877752060687</v>
      </c>
      <c r="P920" s="112"/>
      <c r="Q920" s="57">
        <f t="shared" si="144"/>
        <v>7.0716423111000992</v>
      </c>
      <c r="R920" s="57">
        <f t="shared" si="145"/>
        <v>663.75816887406938</v>
      </c>
      <c r="S920" s="37">
        <f t="shared" si="139"/>
        <v>15285.047940875516</v>
      </c>
      <c r="T920" s="37"/>
      <c r="U920" s="37">
        <f t="shared" si="146"/>
        <v>-14.678199589153735</v>
      </c>
      <c r="V920" s="57">
        <f t="shared" si="147"/>
        <v>700.97825310999849</v>
      </c>
      <c r="W920" s="30">
        <f t="shared" si="140"/>
        <v>14584.069687765517</v>
      </c>
      <c r="X920" s="121" t="s">
        <v>1322</v>
      </c>
      <c r="Z920" s="122"/>
      <c r="AM920" s="110"/>
      <c r="AN920" s="110"/>
      <c r="AO920" s="110"/>
      <c r="AP920" s="110"/>
      <c r="AQ920" s="4"/>
      <c r="AR920" s="4"/>
      <c r="AS920" s="4"/>
      <c r="AX920" s="4"/>
      <c r="AY920" s="4"/>
      <c r="AZ920" s="4"/>
    </row>
    <row r="921" spans="3:52" s="3" customFormat="1">
      <c r="C921" s="120" t="s">
        <v>1334</v>
      </c>
      <c r="D921" s="120">
        <v>14</v>
      </c>
      <c r="E921" s="110">
        <v>16284.7080963997</v>
      </c>
      <c r="F921" s="110">
        <v>1497.3153048780489</v>
      </c>
      <c r="G921" s="110">
        <v>1592.8886222106896</v>
      </c>
      <c r="H921" s="110"/>
      <c r="I921" s="110">
        <v>17106.584451219514</v>
      </c>
      <c r="J921" s="110">
        <v>318.94671592326284</v>
      </c>
      <c r="K921" s="110">
        <v>16787.637735296245</v>
      </c>
      <c r="M921" s="57">
        <f t="shared" si="141"/>
        <v>189.07551975914004</v>
      </c>
      <c r="N921" s="57">
        <f t="shared" si="142"/>
        <v>642.68446347641805</v>
      </c>
      <c r="O921" s="59">
        <f t="shared" si="143"/>
        <v>15955.877752060687</v>
      </c>
      <c r="P921" s="112"/>
      <c r="Q921" s="57">
        <f t="shared" si="144"/>
        <v>7.0716423111000992</v>
      </c>
      <c r="R921" s="57">
        <f t="shared" si="145"/>
        <v>663.75816887406938</v>
      </c>
      <c r="S921" s="37">
        <f t="shared" si="139"/>
        <v>15285.047940875516</v>
      </c>
      <c r="T921" s="37"/>
      <c r="U921" s="37">
        <f t="shared" si="146"/>
        <v>-14.678199589153735</v>
      </c>
      <c r="V921" s="57">
        <f t="shared" si="147"/>
        <v>700.97825310999849</v>
      </c>
      <c r="W921" s="30">
        <f t="shared" si="140"/>
        <v>14584.069687765517</v>
      </c>
      <c r="X921" s="121" t="s">
        <v>1322</v>
      </c>
      <c r="Z921" s="122"/>
      <c r="AM921" s="110"/>
      <c r="AN921" s="110"/>
      <c r="AO921" s="110"/>
      <c r="AP921" s="110"/>
      <c r="AQ921" s="4"/>
      <c r="AR921" s="4"/>
      <c r="AS921" s="4"/>
      <c r="AX921" s="4"/>
      <c r="AY921" s="4"/>
      <c r="AZ921" s="4"/>
    </row>
    <row r="922" spans="3:52" s="3" customFormat="1">
      <c r="C922" s="120" t="s">
        <v>1335</v>
      </c>
      <c r="D922" s="120">
        <v>15</v>
      </c>
      <c r="E922" s="110">
        <v>16284.7080963997</v>
      </c>
      <c r="F922" s="110">
        <v>1497.3153048780489</v>
      </c>
      <c r="G922" s="110">
        <v>1592.8886222106896</v>
      </c>
      <c r="H922" s="110"/>
      <c r="I922" s="110">
        <v>17106.584451219514</v>
      </c>
      <c r="J922" s="110">
        <v>318.94671592326284</v>
      </c>
      <c r="K922" s="110">
        <v>16787.637735296245</v>
      </c>
      <c r="M922" s="57">
        <f t="shared" si="141"/>
        <v>189.07551975914004</v>
      </c>
      <c r="N922" s="57">
        <f t="shared" si="142"/>
        <v>642.68446347641805</v>
      </c>
      <c r="O922" s="59">
        <f t="shared" si="143"/>
        <v>15955.877752060687</v>
      </c>
      <c r="P922" s="112"/>
      <c r="Q922" s="57">
        <f t="shared" si="144"/>
        <v>7.0716423111000992</v>
      </c>
      <c r="R922" s="57">
        <f t="shared" si="145"/>
        <v>663.75816887406938</v>
      </c>
      <c r="S922" s="37">
        <f t="shared" si="139"/>
        <v>15285.047940875516</v>
      </c>
      <c r="T922" s="37"/>
      <c r="U922" s="37">
        <f t="shared" si="146"/>
        <v>-14.678199589153735</v>
      </c>
      <c r="V922" s="57">
        <f t="shared" si="147"/>
        <v>700.97825310999849</v>
      </c>
      <c r="W922" s="30">
        <f t="shared" si="140"/>
        <v>14584.069687765517</v>
      </c>
      <c r="X922" s="121" t="s">
        <v>1322</v>
      </c>
      <c r="Z922" s="122"/>
      <c r="AM922" s="110"/>
      <c r="AN922" s="110"/>
      <c r="AO922" s="110"/>
      <c r="AP922" s="110"/>
      <c r="AQ922" s="4"/>
      <c r="AR922" s="4"/>
      <c r="AS922" s="4"/>
      <c r="AX922" s="4"/>
      <c r="AY922" s="4"/>
      <c r="AZ922" s="4"/>
    </row>
    <row r="923" spans="3:52" s="3" customFormat="1">
      <c r="C923" s="120" t="s">
        <v>1336</v>
      </c>
      <c r="D923" s="120">
        <v>16</v>
      </c>
      <c r="E923" s="110">
        <v>16284.7080963997</v>
      </c>
      <c r="F923" s="110">
        <v>1497.3153048780489</v>
      </c>
      <c r="G923" s="110">
        <v>1592.8886222106896</v>
      </c>
      <c r="H923" s="110"/>
      <c r="I923" s="110">
        <v>17106.584451219514</v>
      </c>
      <c r="J923" s="110">
        <v>318.94671592326284</v>
      </c>
      <c r="K923" s="110">
        <v>16787.637735296245</v>
      </c>
      <c r="M923" s="57">
        <f t="shared" si="141"/>
        <v>189.07551975914004</v>
      </c>
      <c r="N923" s="57">
        <f t="shared" si="142"/>
        <v>642.68446347641805</v>
      </c>
      <c r="O923" s="59">
        <f t="shared" si="143"/>
        <v>15955.877752060687</v>
      </c>
      <c r="P923" s="112"/>
      <c r="Q923" s="57">
        <f t="shared" si="144"/>
        <v>7.0716423111000992</v>
      </c>
      <c r="R923" s="57">
        <f t="shared" si="145"/>
        <v>663.75816887406938</v>
      </c>
      <c r="S923" s="37">
        <f t="shared" si="139"/>
        <v>15285.047940875516</v>
      </c>
      <c r="T923" s="37"/>
      <c r="U923" s="37">
        <f t="shared" si="146"/>
        <v>-14.678199589153735</v>
      </c>
      <c r="V923" s="57">
        <f t="shared" si="147"/>
        <v>700.97825310999849</v>
      </c>
      <c r="W923" s="30">
        <f t="shared" si="140"/>
        <v>14584.069687765517</v>
      </c>
      <c r="X923" s="121" t="s">
        <v>1322</v>
      </c>
      <c r="Z923" s="122"/>
      <c r="AM923" s="110"/>
      <c r="AN923" s="110"/>
      <c r="AO923" s="110"/>
      <c r="AP923" s="110"/>
      <c r="AQ923" s="4"/>
      <c r="AR923" s="4"/>
      <c r="AS923" s="4"/>
      <c r="AX923" s="4"/>
      <c r="AY923" s="4"/>
      <c r="AZ923" s="4"/>
    </row>
    <row r="924" spans="3:52" s="3" customFormat="1">
      <c r="C924" s="120" t="s">
        <v>1337</v>
      </c>
      <c r="D924" s="120">
        <v>17</v>
      </c>
      <c r="E924" s="110">
        <v>16284.7080963997</v>
      </c>
      <c r="F924" s="110">
        <v>1497.3153048780489</v>
      </c>
      <c r="G924" s="110">
        <v>1592.8886222106896</v>
      </c>
      <c r="H924" s="110"/>
      <c r="I924" s="110">
        <v>17106.584451219514</v>
      </c>
      <c r="J924" s="110">
        <v>318.94671592326284</v>
      </c>
      <c r="K924" s="110">
        <v>16787.637735296245</v>
      </c>
      <c r="M924" s="57">
        <f t="shared" si="141"/>
        <v>189.07551975914004</v>
      </c>
      <c r="N924" s="57">
        <f t="shared" si="142"/>
        <v>642.68446347641805</v>
      </c>
      <c r="O924" s="59">
        <f t="shared" si="143"/>
        <v>15955.877752060687</v>
      </c>
      <c r="P924" s="112"/>
      <c r="Q924" s="57">
        <f t="shared" si="144"/>
        <v>7.0716423111000992</v>
      </c>
      <c r="R924" s="57">
        <f t="shared" si="145"/>
        <v>663.75816887406938</v>
      </c>
      <c r="S924" s="37">
        <f t="shared" si="139"/>
        <v>15285.047940875516</v>
      </c>
      <c r="T924" s="37"/>
      <c r="U924" s="37">
        <f t="shared" si="146"/>
        <v>-14.678199589153735</v>
      </c>
      <c r="V924" s="57">
        <f t="shared" si="147"/>
        <v>700.97825310999849</v>
      </c>
      <c r="W924" s="30">
        <f t="shared" si="140"/>
        <v>14584.069687765517</v>
      </c>
      <c r="X924" s="121" t="s">
        <v>1322</v>
      </c>
      <c r="Z924" s="122"/>
      <c r="AM924" s="110"/>
      <c r="AN924" s="110"/>
      <c r="AO924" s="110"/>
      <c r="AP924" s="110"/>
      <c r="AQ924" s="4"/>
      <c r="AR924" s="4"/>
      <c r="AS924" s="4"/>
      <c r="AX924" s="4"/>
      <c r="AY924" s="4"/>
      <c r="AZ924" s="4"/>
    </row>
    <row r="925" spans="3:52" s="3" customFormat="1">
      <c r="C925" s="120" t="s">
        <v>1338</v>
      </c>
      <c r="D925" s="120">
        <v>18</v>
      </c>
      <c r="E925" s="110">
        <v>16284.7080963997</v>
      </c>
      <c r="F925" s="110">
        <v>1497.3153048780489</v>
      </c>
      <c r="G925" s="110">
        <v>1592.8886222106896</v>
      </c>
      <c r="H925" s="110"/>
      <c r="I925" s="110">
        <v>17106.584451219514</v>
      </c>
      <c r="J925" s="110">
        <v>318.94671592326284</v>
      </c>
      <c r="K925" s="110">
        <v>16787.637735296245</v>
      </c>
      <c r="M925" s="57">
        <f t="shared" si="141"/>
        <v>189.07551975914004</v>
      </c>
      <c r="N925" s="57">
        <f t="shared" si="142"/>
        <v>642.68446347641805</v>
      </c>
      <c r="O925" s="59">
        <f t="shared" si="143"/>
        <v>15955.877752060687</v>
      </c>
      <c r="P925" s="112"/>
      <c r="Q925" s="57">
        <f t="shared" si="144"/>
        <v>7.0716423111000992</v>
      </c>
      <c r="R925" s="57">
        <f t="shared" si="145"/>
        <v>663.75816887406938</v>
      </c>
      <c r="S925" s="37">
        <f t="shared" si="139"/>
        <v>15285.047940875516</v>
      </c>
      <c r="T925" s="37"/>
      <c r="U925" s="37">
        <f t="shared" si="146"/>
        <v>-14.678199589153735</v>
      </c>
      <c r="V925" s="57">
        <f t="shared" si="147"/>
        <v>700.97825310999849</v>
      </c>
      <c r="W925" s="30">
        <f t="shared" si="140"/>
        <v>14584.069687765517</v>
      </c>
      <c r="X925" s="121" t="s">
        <v>1322</v>
      </c>
      <c r="Z925" s="122"/>
      <c r="AM925" s="110"/>
      <c r="AN925" s="110"/>
      <c r="AO925" s="110"/>
      <c r="AP925" s="110"/>
      <c r="AQ925" s="4"/>
      <c r="AR925" s="4"/>
      <c r="AS925" s="4"/>
      <c r="AX925" s="4"/>
      <c r="AY925" s="4"/>
      <c r="AZ925" s="4"/>
    </row>
    <row r="926" spans="3:52" s="3" customFormat="1">
      <c r="C926" s="120" t="s">
        <v>1339</v>
      </c>
      <c r="D926" s="120">
        <v>19</v>
      </c>
      <c r="E926" s="110">
        <v>16284.7080963997</v>
      </c>
      <c r="F926" s="110">
        <v>1497.3153048780489</v>
      </c>
      <c r="G926" s="110">
        <v>1592.8886222106896</v>
      </c>
      <c r="H926" s="110"/>
      <c r="I926" s="110">
        <v>17106.584451219514</v>
      </c>
      <c r="J926" s="110">
        <v>318.94671592326284</v>
      </c>
      <c r="K926" s="110">
        <v>16787.637735296245</v>
      </c>
      <c r="M926" s="57">
        <f t="shared" si="141"/>
        <v>189.07551975914004</v>
      </c>
      <c r="N926" s="57">
        <f t="shared" si="142"/>
        <v>642.68446347641805</v>
      </c>
      <c r="O926" s="59">
        <f t="shared" si="143"/>
        <v>15955.877752060687</v>
      </c>
      <c r="P926" s="112"/>
      <c r="Q926" s="57">
        <f t="shared" si="144"/>
        <v>7.0716423111000992</v>
      </c>
      <c r="R926" s="57">
        <f t="shared" si="145"/>
        <v>663.75816887406938</v>
      </c>
      <c r="S926" s="37">
        <f t="shared" si="139"/>
        <v>15285.047940875516</v>
      </c>
      <c r="T926" s="37"/>
      <c r="U926" s="37">
        <f t="shared" si="146"/>
        <v>-14.678199589153735</v>
      </c>
      <c r="V926" s="57">
        <f t="shared" si="147"/>
        <v>700.97825310999849</v>
      </c>
      <c r="W926" s="30">
        <f t="shared" si="140"/>
        <v>14584.069687765517</v>
      </c>
      <c r="X926" s="121" t="s">
        <v>1322</v>
      </c>
      <c r="Z926" s="122"/>
      <c r="AM926" s="110"/>
      <c r="AN926" s="110"/>
      <c r="AO926" s="110"/>
      <c r="AP926" s="110"/>
      <c r="AQ926" s="4"/>
      <c r="AR926" s="4"/>
      <c r="AS926" s="4"/>
      <c r="AX926" s="4"/>
      <c r="AY926" s="4"/>
      <c r="AZ926" s="4"/>
    </row>
    <row r="927" spans="3:52" s="3" customFormat="1">
      <c r="C927" s="120" t="s">
        <v>1340</v>
      </c>
      <c r="D927" s="120">
        <v>20</v>
      </c>
      <c r="E927" s="110">
        <v>16284.7080963997</v>
      </c>
      <c r="F927" s="110">
        <v>1497.3153048780489</v>
      </c>
      <c r="G927" s="110">
        <v>1592.8886222106896</v>
      </c>
      <c r="H927" s="110"/>
      <c r="I927" s="110">
        <v>17106.584451219514</v>
      </c>
      <c r="J927" s="110">
        <v>318.94671592326284</v>
      </c>
      <c r="K927" s="110">
        <v>16787.637735296245</v>
      </c>
      <c r="M927" s="57">
        <f t="shared" si="141"/>
        <v>189.07551975914004</v>
      </c>
      <c r="N927" s="57">
        <f t="shared" si="142"/>
        <v>642.68446347641805</v>
      </c>
      <c r="O927" s="59">
        <f t="shared" si="143"/>
        <v>15955.877752060687</v>
      </c>
      <c r="P927" s="112"/>
      <c r="Q927" s="57">
        <f t="shared" si="144"/>
        <v>7.0716423111000992</v>
      </c>
      <c r="R927" s="57">
        <f t="shared" si="145"/>
        <v>663.75816887406938</v>
      </c>
      <c r="S927" s="37">
        <f t="shared" si="139"/>
        <v>15285.047940875516</v>
      </c>
      <c r="T927" s="37"/>
      <c r="U927" s="37">
        <f t="shared" si="146"/>
        <v>-14.678199589153735</v>
      </c>
      <c r="V927" s="57">
        <f t="shared" si="147"/>
        <v>700.97825310999849</v>
      </c>
      <c r="W927" s="30">
        <f t="shared" si="140"/>
        <v>14584.069687765517</v>
      </c>
      <c r="X927" s="121" t="s">
        <v>1322</v>
      </c>
      <c r="Z927" s="122"/>
      <c r="AM927" s="110"/>
      <c r="AN927" s="110"/>
      <c r="AO927" s="110"/>
      <c r="AP927" s="110"/>
      <c r="AQ927" s="4"/>
      <c r="AR927" s="4"/>
      <c r="AS927" s="4"/>
      <c r="AX927" s="4"/>
      <c r="AY927" s="4"/>
      <c r="AZ927" s="4"/>
    </row>
    <row r="928" spans="3:52" s="3" customFormat="1">
      <c r="C928" s="120" t="s">
        <v>1341</v>
      </c>
      <c r="D928" s="120">
        <v>21</v>
      </c>
      <c r="E928" s="110">
        <v>16284.7080963997</v>
      </c>
      <c r="F928" s="110">
        <v>1497.3153048780489</v>
      </c>
      <c r="G928" s="110">
        <v>1592.8886222106896</v>
      </c>
      <c r="H928" s="110"/>
      <c r="I928" s="110">
        <v>17106.584451219514</v>
      </c>
      <c r="J928" s="110">
        <v>318.94671592326284</v>
      </c>
      <c r="K928" s="110">
        <v>16787.637735296245</v>
      </c>
      <c r="M928" s="57">
        <f t="shared" si="141"/>
        <v>189.07551975914004</v>
      </c>
      <c r="N928" s="57">
        <f t="shared" si="142"/>
        <v>642.68446347641805</v>
      </c>
      <c r="O928" s="59">
        <f t="shared" si="143"/>
        <v>15955.877752060687</v>
      </c>
      <c r="P928" s="112"/>
      <c r="Q928" s="57">
        <f t="shared" si="144"/>
        <v>7.0716423111000992</v>
      </c>
      <c r="R928" s="57">
        <f t="shared" si="145"/>
        <v>663.75816887406938</v>
      </c>
      <c r="S928" s="37">
        <f t="shared" si="139"/>
        <v>15285.047940875516</v>
      </c>
      <c r="T928" s="37"/>
      <c r="U928" s="37">
        <f t="shared" si="146"/>
        <v>-14.678199589153735</v>
      </c>
      <c r="V928" s="57">
        <f t="shared" si="147"/>
        <v>700.97825310999849</v>
      </c>
      <c r="W928" s="30">
        <f t="shared" si="140"/>
        <v>14584.069687765517</v>
      </c>
      <c r="X928" s="121" t="s">
        <v>1322</v>
      </c>
      <c r="Z928" s="122"/>
      <c r="AM928" s="110"/>
      <c r="AN928" s="110"/>
      <c r="AO928" s="110"/>
      <c r="AP928" s="110"/>
      <c r="AQ928" s="4"/>
      <c r="AR928" s="4"/>
      <c r="AS928" s="4"/>
      <c r="AX928" s="4"/>
      <c r="AY928" s="4"/>
      <c r="AZ928" s="4"/>
    </row>
    <row r="929" spans="3:52" s="3" customFormat="1">
      <c r="C929" s="120" t="s">
        <v>1342</v>
      </c>
      <c r="D929" s="120">
        <v>22</v>
      </c>
      <c r="E929" s="110">
        <v>16284.7080963997</v>
      </c>
      <c r="F929" s="110">
        <v>1497.3153048780489</v>
      </c>
      <c r="G929" s="110">
        <v>1592.8886222106896</v>
      </c>
      <c r="H929" s="110"/>
      <c r="I929" s="110">
        <v>17106.584451219514</v>
      </c>
      <c r="J929" s="110">
        <v>318.94671592326284</v>
      </c>
      <c r="K929" s="110">
        <v>16787.637735296245</v>
      </c>
      <c r="M929" s="57">
        <f t="shared" si="141"/>
        <v>189.07551975914004</v>
      </c>
      <c r="N929" s="57">
        <f t="shared" si="142"/>
        <v>642.68446347641805</v>
      </c>
      <c r="O929" s="59">
        <f t="shared" si="143"/>
        <v>15955.877752060687</v>
      </c>
      <c r="P929" s="112"/>
      <c r="Q929" s="57">
        <f t="shared" si="144"/>
        <v>7.0716423111000992</v>
      </c>
      <c r="R929" s="57">
        <f t="shared" si="145"/>
        <v>663.75816887406938</v>
      </c>
      <c r="S929" s="37">
        <f t="shared" si="139"/>
        <v>15285.047940875516</v>
      </c>
      <c r="T929" s="37"/>
      <c r="U929" s="37">
        <f t="shared" si="146"/>
        <v>-14.678199589153735</v>
      </c>
      <c r="V929" s="57">
        <f t="shared" si="147"/>
        <v>700.97825310999849</v>
      </c>
      <c r="W929" s="30">
        <f t="shared" si="140"/>
        <v>14584.069687765517</v>
      </c>
      <c r="X929" s="121" t="s">
        <v>1322</v>
      </c>
      <c r="Z929" s="122"/>
      <c r="AM929" s="110"/>
      <c r="AN929" s="110"/>
      <c r="AO929" s="110"/>
      <c r="AP929" s="110"/>
      <c r="AQ929" s="4"/>
      <c r="AR929" s="4"/>
      <c r="AS929" s="4"/>
      <c r="AX929" s="4"/>
      <c r="AY929" s="4"/>
      <c r="AZ929" s="4"/>
    </row>
    <row r="930" spans="3:52" s="3" customFormat="1">
      <c r="C930" s="120" t="s">
        <v>1343</v>
      </c>
      <c r="D930" s="120">
        <v>23</v>
      </c>
      <c r="E930" s="110">
        <v>16284.7080963997</v>
      </c>
      <c r="F930" s="110">
        <v>1497.3153048780489</v>
      </c>
      <c r="G930" s="110">
        <v>1592.8886222106896</v>
      </c>
      <c r="H930" s="110"/>
      <c r="I930" s="110">
        <v>17106.584451219514</v>
      </c>
      <c r="J930" s="110">
        <v>318.94671592326284</v>
      </c>
      <c r="K930" s="110">
        <v>16787.637735296245</v>
      </c>
      <c r="M930" s="57">
        <f t="shared" si="141"/>
        <v>189.07551975914004</v>
      </c>
      <c r="N930" s="57">
        <f t="shared" si="142"/>
        <v>642.68446347641805</v>
      </c>
      <c r="O930" s="59">
        <f t="shared" si="143"/>
        <v>15955.877752060687</v>
      </c>
      <c r="P930" s="112"/>
      <c r="Q930" s="57">
        <f t="shared" si="144"/>
        <v>7.0716423111000992</v>
      </c>
      <c r="R930" s="57">
        <f t="shared" si="145"/>
        <v>663.75816887406938</v>
      </c>
      <c r="S930" s="37">
        <f t="shared" si="139"/>
        <v>15285.047940875516</v>
      </c>
      <c r="T930" s="37"/>
      <c r="U930" s="37">
        <f t="shared" si="146"/>
        <v>-14.678199589153735</v>
      </c>
      <c r="V930" s="57">
        <f t="shared" si="147"/>
        <v>700.97825310999849</v>
      </c>
      <c r="W930" s="30">
        <f t="shared" si="140"/>
        <v>14584.069687765517</v>
      </c>
      <c r="X930" s="121" t="s">
        <v>1322</v>
      </c>
      <c r="Z930" s="122"/>
      <c r="AM930" s="110"/>
      <c r="AN930" s="110"/>
      <c r="AO930" s="110"/>
      <c r="AP930" s="110"/>
      <c r="AQ930" s="4"/>
      <c r="AR930" s="4"/>
      <c r="AS930" s="4"/>
      <c r="AX930" s="4"/>
      <c r="AY930" s="4"/>
      <c r="AZ930" s="4"/>
    </row>
    <row r="931" spans="3:52" s="3" customFormat="1">
      <c r="C931" s="120" t="s">
        <v>1344</v>
      </c>
      <c r="D931" s="120">
        <v>24</v>
      </c>
      <c r="E931" s="110">
        <v>16284.7080963997</v>
      </c>
      <c r="F931" s="110">
        <v>1497.3153048780489</v>
      </c>
      <c r="G931" s="110">
        <v>1592.8886222106896</v>
      </c>
      <c r="H931" s="110"/>
      <c r="I931" s="110">
        <v>17106.584451219514</v>
      </c>
      <c r="J931" s="110">
        <v>318.94671592326284</v>
      </c>
      <c r="K931" s="110">
        <v>16787.637735296245</v>
      </c>
      <c r="M931" s="57">
        <f t="shared" si="141"/>
        <v>189.07551975914004</v>
      </c>
      <c r="N931" s="57">
        <f t="shared" si="142"/>
        <v>642.68446347641805</v>
      </c>
      <c r="O931" s="59">
        <f t="shared" si="143"/>
        <v>15955.877752060687</v>
      </c>
      <c r="P931" s="112"/>
      <c r="Q931" s="57">
        <f t="shared" si="144"/>
        <v>7.0716423111000992</v>
      </c>
      <c r="R931" s="57">
        <f t="shared" si="145"/>
        <v>663.75816887406938</v>
      </c>
      <c r="S931" s="37">
        <f t="shared" si="139"/>
        <v>15285.047940875516</v>
      </c>
      <c r="T931" s="37"/>
      <c r="U931" s="37">
        <f t="shared" si="146"/>
        <v>-14.678199589153735</v>
      </c>
      <c r="V931" s="57">
        <f t="shared" si="147"/>
        <v>700.97825310999849</v>
      </c>
      <c r="W931" s="30">
        <f t="shared" si="140"/>
        <v>14584.069687765517</v>
      </c>
      <c r="X931" s="121" t="s">
        <v>1322</v>
      </c>
      <c r="Z931" s="122"/>
      <c r="AM931" s="110"/>
      <c r="AN931" s="110"/>
      <c r="AO931" s="110"/>
      <c r="AP931" s="110"/>
      <c r="AQ931" s="4"/>
      <c r="AR931" s="4"/>
      <c r="AS931" s="4"/>
      <c r="AX931" s="4"/>
      <c r="AY931" s="4"/>
      <c r="AZ931" s="4"/>
    </row>
    <row r="932" spans="3:52" s="3" customFormat="1">
      <c r="C932" s="120" t="s">
        <v>1345</v>
      </c>
      <c r="D932" s="120">
        <v>25</v>
      </c>
      <c r="E932" s="110">
        <v>16284.7080963997</v>
      </c>
      <c r="F932" s="110">
        <v>1497.3153048780489</v>
      </c>
      <c r="G932" s="110">
        <v>1592.8886222106896</v>
      </c>
      <c r="H932" s="110"/>
      <c r="I932" s="110">
        <v>17106.584451219514</v>
      </c>
      <c r="J932" s="110">
        <v>318.94671592326284</v>
      </c>
      <c r="K932" s="110">
        <v>16787.637735296245</v>
      </c>
      <c r="M932" s="57">
        <f t="shared" si="141"/>
        <v>189.07551975914004</v>
      </c>
      <c r="N932" s="57">
        <f t="shared" si="142"/>
        <v>642.68446347641805</v>
      </c>
      <c r="O932" s="59">
        <f t="shared" si="143"/>
        <v>15955.877752060687</v>
      </c>
      <c r="P932" s="112"/>
      <c r="Q932" s="57">
        <f t="shared" si="144"/>
        <v>7.0716423111000992</v>
      </c>
      <c r="R932" s="57">
        <f t="shared" si="145"/>
        <v>663.75816887406938</v>
      </c>
      <c r="S932" s="37">
        <f t="shared" si="139"/>
        <v>15285.047940875516</v>
      </c>
      <c r="T932" s="37"/>
      <c r="U932" s="37">
        <f t="shared" si="146"/>
        <v>-14.678199589153735</v>
      </c>
      <c r="V932" s="57">
        <f t="shared" si="147"/>
        <v>700.97825310999849</v>
      </c>
      <c r="W932" s="30">
        <f t="shared" si="140"/>
        <v>14584.069687765517</v>
      </c>
      <c r="X932" s="121" t="s">
        <v>1322</v>
      </c>
      <c r="Z932" s="122"/>
      <c r="AM932" s="110"/>
      <c r="AN932" s="110"/>
      <c r="AO932" s="110"/>
      <c r="AP932" s="110"/>
      <c r="AQ932" s="4"/>
      <c r="AR932" s="4"/>
      <c r="AS932" s="4"/>
      <c r="AX932" s="4"/>
      <c r="AY932" s="4"/>
      <c r="AZ932" s="4"/>
    </row>
    <row r="933" spans="3:52" s="3" customFormat="1">
      <c r="C933" s="120" t="s">
        <v>1346</v>
      </c>
      <c r="D933" s="120">
        <v>26</v>
      </c>
      <c r="E933" s="110">
        <v>16284.7080963997</v>
      </c>
      <c r="F933" s="110">
        <v>1497.3153048780489</v>
      </c>
      <c r="G933" s="110">
        <v>1592.8886222106896</v>
      </c>
      <c r="H933" s="110"/>
      <c r="I933" s="110">
        <v>17106.584451219514</v>
      </c>
      <c r="J933" s="110">
        <v>318.94671592326284</v>
      </c>
      <c r="K933" s="110">
        <v>16787.637735296245</v>
      </c>
      <c r="M933" s="57">
        <f t="shared" si="141"/>
        <v>189.07551975914004</v>
      </c>
      <c r="N933" s="57">
        <f t="shared" si="142"/>
        <v>642.68446347641805</v>
      </c>
      <c r="O933" s="59">
        <f t="shared" si="143"/>
        <v>15955.877752060687</v>
      </c>
      <c r="P933" s="112"/>
      <c r="Q933" s="57">
        <f t="shared" si="144"/>
        <v>7.0716423111000992</v>
      </c>
      <c r="R933" s="57">
        <f t="shared" si="145"/>
        <v>663.75816887406938</v>
      </c>
      <c r="S933" s="37">
        <f t="shared" si="139"/>
        <v>15285.047940875516</v>
      </c>
      <c r="T933" s="37"/>
      <c r="U933" s="37">
        <f t="shared" si="146"/>
        <v>-14.678199589153735</v>
      </c>
      <c r="V933" s="57">
        <f t="shared" si="147"/>
        <v>700.97825310999849</v>
      </c>
      <c r="W933" s="30">
        <f t="shared" si="140"/>
        <v>14584.069687765517</v>
      </c>
      <c r="X933" s="121" t="s">
        <v>1322</v>
      </c>
      <c r="Z933" s="122"/>
      <c r="AM933" s="110"/>
      <c r="AN933" s="110"/>
      <c r="AO933" s="110"/>
      <c r="AP933" s="110"/>
      <c r="AQ933" s="4"/>
      <c r="AR933" s="4"/>
      <c r="AS933" s="4"/>
      <c r="AX933" s="4"/>
      <c r="AY933" s="4"/>
      <c r="AZ933" s="4"/>
    </row>
    <row r="934" spans="3:52" s="3" customFormat="1">
      <c r="C934" s="120" t="s">
        <v>1347</v>
      </c>
      <c r="D934" s="120">
        <v>27</v>
      </c>
      <c r="E934" s="110">
        <v>16284.7080963997</v>
      </c>
      <c r="F934" s="110">
        <v>1497.3153048780489</v>
      </c>
      <c r="G934" s="110">
        <v>1592.8886222106896</v>
      </c>
      <c r="H934" s="110"/>
      <c r="I934" s="110">
        <v>17106.584451219514</v>
      </c>
      <c r="J934" s="110">
        <v>318.94671592326284</v>
      </c>
      <c r="K934" s="110">
        <v>16787.637735296245</v>
      </c>
      <c r="M934" s="57">
        <f t="shared" si="141"/>
        <v>189.07551975914004</v>
      </c>
      <c r="N934" s="57">
        <f t="shared" si="142"/>
        <v>642.68446347641805</v>
      </c>
      <c r="O934" s="59">
        <f t="shared" si="143"/>
        <v>15955.877752060687</v>
      </c>
      <c r="P934" s="112"/>
      <c r="Q934" s="57">
        <f t="shared" si="144"/>
        <v>7.0716423111000992</v>
      </c>
      <c r="R934" s="57">
        <f t="shared" si="145"/>
        <v>663.75816887406938</v>
      </c>
      <c r="S934" s="37">
        <f t="shared" si="139"/>
        <v>15285.047940875516</v>
      </c>
      <c r="T934" s="37"/>
      <c r="U934" s="37">
        <f t="shared" si="146"/>
        <v>-14.678199589153735</v>
      </c>
      <c r="V934" s="57">
        <f t="shared" si="147"/>
        <v>700.97825310999849</v>
      </c>
      <c r="W934" s="30">
        <f t="shared" si="140"/>
        <v>14584.069687765517</v>
      </c>
      <c r="X934" s="121" t="s">
        <v>1322</v>
      </c>
      <c r="Z934" s="122"/>
      <c r="AM934" s="110"/>
      <c r="AN934" s="110"/>
      <c r="AO934" s="110"/>
      <c r="AP934" s="110"/>
      <c r="AQ934" s="4"/>
      <c r="AR934" s="4"/>
      <c r="AS934" s="4"/>
      <c r="AX934" s="4"/>
      <c r="AY934" s="4"/>
      <c r="AZ934" s="4"/>
    </row>
    <row r="935" spans="3:52" s="3" customFormat="1">
      <c r="C935" s="120" t="s">
        <v>1348</v>
      </c>
      <c r="D935" s="120">
        <v>28</v>
      </c>
      <c r="E935" s="110">
        <v>16284.7080963997</v>
      </c>
      <c r="F935" s="110">
        <v>1497.3153048780489</v>
      </c>
      <c r="G935" s="110">
        <v>1592.8886222106896</v>
      </c>
      <c r="H935" s="110"/>
      <c r="I935" s="110">
        <v>17106.584451219514</v>
      </c>
      <c r="J935" s="110">
        <v>318.94671592326284</v>
      </c>
      <c r="K935" s="110">
        <v>16787.637735296245</v>
      </c>
      <c r="M935" s="57">
        <f t="shared" si="141"/>
        <v>189.07551975914004</v>
      </c>
      <c r="N935" s="57">
        <f t="shared" si="142"/>
        <v>642.68446347641805</v>
      </c>
      <c r="O935" s="59">
        <f t="shared" si="143"/>
        <v>15955.877752060687</v>
      </c>
      <c r="P935" s="112"/>
      <c r="Q935" s="57">
        <f t="shared" si="144"/>
        <v>7.0716423111000992</v>
      </c>
      <c r="R935" s="57">
        <f t="shared" si="145"/>
        <v>663.75816887406938</v>
      </c>
      <c r="S935" s="37">
        <f t="shared" si="139"/>
        <v>15285.047940875516</v>
      </c>
      <c r="T935" s="37"/>
      <c r="U935" s="37">
        <f t="shared" si="146"/>
        <v>-14.678199589153735</v>
      </c>
      <c r="V935" s="57">
        <f t="shared" si="147"/>
        <v>700.97825310999849</v>
      </c>
      <c r="W935" s="30">
        <f t="shared" si="140"/>
        <v>14584.069687765517</v>
      </c>
      <c r="X935" s="121" t="s">
        <v>1322</v>
      </c>
      <c r="Z935" s="122"/>
      <c r="AM935" s="110"/>
      <c r="AN935" s="110"/>
      <c r="AO935" s="110"/>
      <c r="AP935" s="110"/>
      <c r="AQ935" s="4"/>
      <c r="AR935" s="4"/>
      <c r="AS935" s="4"/>
      <c r="AX935" s="4"/>
      <c r="AY935" s="4"/>
      <c r="AZ935" s="4"/>
    </row>
    <row r="936" spans="3:52" s="3" customFormat="1">
      <c r="C936" s="120" t="s">
        <v>1349</v>
      </c>
      <c r="D936" s="120">
        <v>29</v>
      </c>
      <c r="E936" s="110">
        <v>16284.7080963997</v>
      </c>
      <c r="F936" s="110">
        <v>1497.3153048780489</v>
      </c>
      <c r="G936" s="110">
        <v>1592.8886222106896</v>
      </c>
      <c r="H936" s="110"/>
      <c r="I936" s="110">
        <v>17106.584451219514</v>
      </c>
      <c r="J936" s="110">
        <v>318.94671592326284</v>
      </c>
      <c r="K936" s="110">
        <v>16787.637735296245</v>
      </c>
      <c r="M936" s="57">
        <f t="shared" si="141"/>
        <v>189.07551975914004</v>
      </c>
      <c r="N936" s="57">
        <f t="shared" si="142"/>
        <v>642.68446347641805</v>
      </c>
      <c r="O936" s="59">
        <f t="shared" si="143"/>
        <v>15955.877752060687</v>
      </c>
      <c r="P936" s="112"/>
      <c r="Q936" s="57">
        <f t="shared" si="144"/>
        <v>7.0716423111000992</v>
      </c>
      <c r="R936" s="57">
        <f t="shared" si="145"/>
        <v>663.75816887406938</v>
      </c>
      <c r="S936" s="37">
        <f t="shared" si="139"/>
        <v>15285.047940875516</v>
      </c>
      <c r="T936" s="37"/>
      <c r="U936" s="37">
        <f t="shared" si="146"/>
        <v>-14.678199589153735</v>
      </c>
      <c r="V936" s="57">
        <f t="shared" si="147"/>
        <v>700.97825310999849</v>
      </c>
      <c r="W936" s="30">
        <f t="shared" si="140"/>
        <v>14584.069687765517</v>
      </c>
      <c r="X936" s="121" t="s">
        <v>1322</v>
      </c>
      <c r="Z936" s="122"/>
      <c r="AM936" s="110"/>
      <c r="AN936" s="110"/>
      <c r="AO936" s="110"/>
      <c r="AP936" s="110"/>
      <c r="AQ936" s="4"/>
      <c r="AR936" s="4"/>
      <c r="AS936" s="4"/>
      <c r="AX936" s="4"/>
      <c r="AY936" s="4"/>
      <c r="AZ936" s="4"/>
    </row>
    <row r="937" spans="3:52" s="3" customFormat="1">
      <c r="C937" s="120" t="s">
        <v>1350</v>
      </c>
      <c r="D937" s="120">
        <v>30</v>
      </c>
      <c r="E937" s="110">
        <v>16284.7080963997</v>
      </c>
      <c r="F937" s="110">
        <v>1497.3153048780489</v>
      </c>
      <c r="G937" s="110">
        <v>1592.8886222106896</v>
      </c>
      <c r="H937" s="110"/>
      <c r="I937" s="110">
        <v>17106.584451219514</v>
      </c>
      <c r="J937" s="110">
        <v>318.94671592326284</v>
      </c>
      <c r="K937" s="110">
        <v>16787.637735296245</v>
      </c>
      <c r="M937" s="57">
        <f t="shared" si="141"/>
        <v>189.07551975914004</v>
      </c>
      <c r="N937" s="57">
        <f t="shared" si="142"/>
        <v>642.68446347641805</v>
      </c>
      <c r="O937" s="59">
        <f t="shared" si="143"/>
        <v>15955.877752060687</v>
      </c>
      <c r="P937" s="112"/>
      <c r="Q937" s="57">
        <f t="shared" si="144"/>
        <v>7.0716423111000992</v>
      </c>
      <c r="R937" s="57">
        <f t="shared" si="145"/>
        <v>663.75816887406938</v>
      </c>
      <c r="S937" s="37">
        <f t="shared" si="139"/>
        <v>15285.047940875516</v>
      </c>
      <c r="T937" s="37"/>
      <c r="U937" s="37">
        <f t="shared" si="146"/>
        <v>-14.678199589153735</v>
      </c>
      <c r="V937" s="57">
        <f t="shared" si="147"/>
        <v>700.97825310999849</v>
      </c>
      <c r="W937" s="30">
        <f t="shared" si="140"/>
        <v>14584.069687765517</v>
      </c>
      <c r="X937" s="121" t="s">
        <v>1322</v>
      </c>
      <c r="Z937" s="122"/>
      <c r="AM937" s="110"/>
      <c r="AN937" s="110"/>
      <c r="AO937" s="110"/>
      <c r="AP937" s="110"/>
      <c r="AQ937" s="4"/>
      <c r="AR937" s="4"/>
      <c r="AS937" s="4"/>
      <c r="AX937" s="4"/>
      <c r="AY937" s="4"/>
      <c r="AZ937" s="4"/>
    </row>
    <row r="938" spans="3:52" s="3" customFormat="1">
      <c r="C938" s="120" t="s">
        <v>1351</v>
      </c>
      <c r="D938" s="120">
        <v>31</v>
      </c>
      <c r="E938" s="110">
        <v>16284.7080963997</v>
      </c>
      <c r="F938" s="110">
        <v>1497.3153048780489</v>
      </c>
      <c r="G938" s="110">
        <v>1592.8886222106896</v>
      </c>
      <c r="H938" s="110"/>
      <c r="I938" s="110">
        <v>17106.584451219514</v>
      </c>
      <c r="J938" s="110">
        <v>318.94671592326284</v>
      </c>
      <c r="K938" s="110">
        <v>16787.637735296245</v>
      </c>
      <c r="M938" s="57">
        <f t="shared" si="141"/>
        <v>189.07551975914004</v>
      </c>
      <c r="N938" s="57">
        <f t="shared" si="142"/>
        <v>642.68446347641805</v>
      </c>
      <c r="O938" s="59">
        <f t="shared" si="143"/>
        <v>15955.877752060687</v>
      </c>
      <c r="P938" s="112"/>
      <c r="Q938" s="57">
        <f t="shared" si="144"/>
        <v>7.0716423111000992</v>
      </c>
      <c r="R938" s="57">
        <f t="shared" si="145"/>
        <v>663.75816887406938</v>
      </c>
      <c r="S938" s="37">
        <f t="shared" si="139"/>
        <v>15285.047940875516</v>
      </c>
      <c r="T938" s="37"/>
      <c r="U938" s="37">
        <f t="shared" si="146"/>
        <v>-14.678199589153735</v>
      </c>
      <c r="V938" s="57">
        <f t="shared" si="147"/>
        <v>700.97825310999849</v>
      </c>
      <c r="W938" s="30">
        <f t="shared" si="140"/>
        <v>14584.069687765517</v>
      </c>
      <c r="X938" s="121" t="s">
        <v>1322</v>
      </c>
      <c r="Z938" s="122"/>
      <c r="AM938" s="110"/>
      <c r="AN938" s="110"/>
      <c r="AO938" s="110"/>
      <c r="AP938" s="110"/>
      <c r="AQ938" s="4"/>
      <c r="AR938" s="4"/>
      <c r="AS938" s="4"/>
      <c r="AX938" s="4"/>
      <c r="AY938" s="4"/>
      <c r="AZ938" s="4"/>
    </row>
    <row r="939" spans="3:52" s="3" customFormat="1">
      <c r="C939" s="120" t="s">
        <v>1352</v>
      </c>
      <c r="D939" s="120">
        <v>32</v>
      </c>
      <c r="E939" s="110">
        <v>16284.7080963997</v>
      </c>
      <c r="F939" s="110">
        <v>1497.3153048780489</v>
      </c>
      <c r="G939" s="110">
        <v>1592.8886222106896</v>
      </c>
      <c r="H939" s="110"/>
      <c r="I939" s="110">
        <v>17106.584451219514</v>
      </c>
      <c r="J939" s="110">
        <v>318.94671592326284</v>
      </c>
      <c r="K939" s="110">
        <v>16787.637735296245</v>
      </c>
      <c r="M939" s="57">
        <f t="shared" si="141"/>
        <v>189.07551975914004</v>
      </c>
      <c r="N939" s="57">
        <f t="shared" si="142"/>
        <v>642.68446347641805</v>
      </c>
      <c r="O939" s="59">
        <f t="shared" si="143"/>
        <v>15955.877752060687</v>
      </c>
      <c r="P939" s="112"/>
      <c r="Q939" s="57">
        <f t="shared" si="144"/>
        <v>7.0716423111000992</v>
      </c>
      <c r="R939" s="57">
        <f t="shared" si="145"/>
        <v>663.75816887406938</v>
      </c>
      <c r="S939" s="37">
        <f t="shared" si="139"/>
        <v>15285.047940875516</v>
      </c>
      <c r="T939" s="37"/>
      <c r="U939" s="37">
        <f t="shared" si="146"/>
        <v>-14.678199589153735</v>
      </c>
      <c r="V939" s="57">
        <f t="shared" si="147"/>
        <v>700.97825310999849</v>
      </c>
      <c r="W939" s="30">
        <f t="shared" si="140"/>
        <v>14584.069687765517</v>
      </c>
      <c r="X939" s="121" t="s">
        <v>1322</v>
      </c>
      <c r="Z939" s="122"/>
      <c r="AM939" s="110"/>
      <c r="AN939" s="110"/>
      <c r="AO939" s="110"/>
      <c r="AP939" s="110"/>
      <c r="AQ939" s="4"/>
      <c r="AR939" s="4"/>
      <c r="AS939" s="4"/>
      <c r="AX939" s="4"/>
      <c r="AY939" s="4"/>
      <c r="AZ939" s="4"/>
    </row>
    <row r="940" spans="3:52" s="3" customFormat="1">
      <c r="C940" s="120" t="s">
        <v>1353</v>
      </c>
      <c r="D940" s="120">
        <v>33</v>
      </c>
      <c r="E940" s="110">
        <v>16284.7080963997</v>
      </c>
      <c r="F940" s="110">
        <v>1497.3153048780489</v>
      </c>
      <c r="G940" s="110">
        <v>1592.8886222106896</v>
      </c>
      <c r="H940" s="110"/>
      <c r="I940" s="110">
        <v>17106.584451219514</v>
      </c>
      <c r="J940" s="110">
        <v>318.94671592326284</v>
      </c>
      <c r="K940" s="110">
        <v>16787.637735296245</v>
      </c>
      <c r="M940" s="57">
        <f t="shared" si="141"/>
        <v>189.07551975914004</v>
      </c>
      <c r="N940" s="57">
        <f t="shared" si="142"/>
        <v>642.68446347641805</v>
      </c>
      <c r="O940" s="59">
        <f t="shared" si="143"/>
        <v>15955.877752060687</v>
      </c>
      <c r="P940" s="112"/>
      <c r="Q940" s="57">
        <f t="shared" si="144"/>
        <v>7.0716423111000992</v>
      </c>
      <c r="R940" s="57">
        <f t="shared" si="145"/>
        <v>663.75816887406938</v>
      </c>
      <c r="S940" s="37">
        <f t="shared" si="139"/>
        <v>15285.047940875516</v>
      </c>
      <c r="T940" s="37"/>
      <c r="U940" s="37">
        <f t="shared" si="146"/>
        <v>-14.678199589153735</v>
      </c>
      <c r="V940" s="57">
        <f t="shared" si="147"/>
        <v>700.97825310999849</v>
      </c>
      <c r="W940" s="30">
        <f t="shared" si="140"/>
        <v>14584.069687765517</v>
      </c>
      <c r="X940" s="121" t="s">
        <v>1322</v>
      </c>
      <c r="Z940" s="122"/>
      <c r="AM940" s="110"/>
      <c r="AN940" s="110"/>
      <c r="AO940" s="110"/>
      <c r="AP940" s="110"/>
      <c r="AQ940" s="4"/>
      <c r="AR940" s="4"/>
      <c r="AS940" s="4"/>
      <c r="AX940" s="4"/>
      <c r="AY940" s="4"/>
      <c r="AZ940" s="4"/>
    </row>
    <row r="941" spans="3:52" s="3" customFormat="1">
      <c r="C941" s="120" t="s">
        <v>1354</v>
      </c>
      <c r="D941" s="120">
        <v>34</v>
      </c>
      <c r="E941" s="110">
        <v>16284.7080963997</v>
      </c>
      <c r="F941" s="110">
        <v>1497.3153048780489</v>
      </c>
      <c r="G941" s="110">
        <v>1592.8886222106896</v>
      </c>
      <c r="H941" s="110"/>
      <c r="I941" s="110">
        <v>17106.584451219514</v>
      </c>
      <c r="J941" s="110">
        <v>318.94671592326284</v>
      </c>
      <c r="K941" s="110">
        <v>16787.637735296245</v>
      </c>
      <c r="M941" s="57">
        <f t="shared" si="141"/>
        <v>189.07551975914004</v>
      </c>
      <c r="N941" s="57">
        <f t="shared" si="142"/>
        <v>642.68446347641805</v>
      </c>
      <c r="O941" s="59">
        <f t="shared" si="143"/>
        <v>15955.877752060687</v>
      </c>
      <c r="P941" s="112"/>
      <c r="Q941" s="57">
        <f t="shared" si="144"/>
        <v>7.0716423111000992</v>
      </c>
      <c r="R941" s="57">
        <f t="shared" si="145"/>
        <v>663.75816887406938</v>
      </c>
      <c r="S941" s="37">
        <f t="shared" si="139"/>
        <v>15285.047940875516</v>
      </c>
      <c r="T941" s="37"/>
      <c r="U941" s="37">
        <f t="shared" si="146"/>
        <v>-14.678199589153735</v>
      </c>
      <c r="V941" s="57">
        <f t="shared" si="147"/>
        <v>700.97825310999849</v>
      </c>
      <c r="W941" s="30">
        <f t="shared" si="140"/>
        <v>14584.069687765517</v>
      </c>
      <c r="X941" s="121" t="s">
        <v>1322</v>
      </c>
      <c r="Z941" s="122"/>
      <c r="AM941" s="110"/>
      <c r="AN941" s="110"/>
      <c r="AO941" s="110"/>
      <c r="AP941" s="110"/>
      <c r="AQ941" s="4"/>
      <c r="AR941" s="4"/>
      <c r="AS941" s="4"/>
      <c r="AX941" s="4"/>
      <c r="AY941" s="4"/>
      <c r="AZ941" s="4"/>
    </row>
    <row r="942" spans="3:52" s="3" customFormat="1">
      <c r="C942" s="120" t="s">
        <v>1355</v>
      </c>
      <c r="D942" s="120">
        <v>35</v>
      </c>
      <c r="E942" s="110">
        <v>16284.7080963997</v>
      </c>
      <c r="F942" s="110">
        <v>1497.3153048780489</v>
      </c>
      <c r="G942" s="110">
        <v>1592.8886222106896</v>
      </c>
      <c r="H942" s="110"/>
      <c r="I942" s="110">
        <v>17106.584451219514</v>
      </c>
      <c r="J942" s="110">
        <v>318.94671592326284</v>
      </c>
      <c r="K942" s="110">
        <v>16787.637735296245</v>
      </c>
      <c r="M942" s="57">
        <f t="shared" si="141"/>
        <v>189.07551975914004</v>
      </c>
      <c r="N942" s="57">
        <f t="shared" si="142"/>
        <v>642.68446347641805</v>
      </c>
      <c r="O942" s="59">
        <f t="shared" si="143"/>
        <v>15955.877752060687</v>
      </c>
      <c r="P942" s="112"/>
      <c r="Q942" s="57">
        <f t="shared" si="144"/>
        <v>7.0716423111000992</v>
      </c>
      <c r="R942" s="57">
        <f t="shared" si="145"/>
        <v>663.75816887406938</v>
      </c>
      <c r="S942" s="37">
        <f t="shared" si="139"/>
        <v>15285.047940875516</v>
      </c>
      <c r="T942" s="37"/>
      <c r="U942" s="37">
        <f t="shared" si="146"/>
        <v>-14.678199589153735</v>
      </c>
      <c r="V942" s="57">
        <f t="shared" si="147"/>
        <v>700.97825310999849</v>
      </c>
      <c r="W942" s="30">
        <f t="shared" si="140"/>
        <v>14584.069687765517</v>
      </c>
      <c r="X942" s="121" t="s">
        <v>1322</v>
      </c>
      <c r="Z942" s="122"/>
      <c r="AM942" s="110"/>
      <c r="AN942" s="110"/>
      <c r="AO942" s="110"/>
      <c r="AP942" s="110"/>
      <c r="AQ942" s="4"/>
      <c r="AR942" s="4"/>
      <c r="AS942" s="4"/>
      <c r="AX942" s="4"/>
      <c r="AY942" s="4"/>
      <c r="AZ942" s="4"/>
    </row>
    <row r="943" spans="3:52" s="3" customFormat="1">
      <c r="C943" s="120" t="s">
        <v>1356</v>
      </c>
      <c r="D943" s="120">
        <v>36</v>
      </c>
      <c r="E943" s="110">
        <v>16284.7080963997</v>
      </c>
      <c r="F943" s="110">
        <v>1497.3153048780489</v>
      </c>
      <c r="G943" s="110">
        <v>1592.8886222106896</v>
      </c>
      <c r="H943" s="110"/>
      <c r="I943" s="110">
        <v>17106.584451219514</v>
      </c>
      <c r="J943" s="110">
        <v>318.94671592326284</v>
      </c>
      <c r="K943" s="110">
        <v>16787.637735296245</v>
      </c>
      <c r="M943" s="57">
        <f t="shared" si="141"/>
        <v>189.07551975914004</v>
      </c>
      <c r="N943" s="57">
        <f t="shared" si="142"/>
        <v>642.68446347641805</v>
      </c>
      <c r="O943" s="59">
        <f t="shared" si="143"/>
        <v>15955.877752060687</v>
      </c>
      <c r="P943" s="112"/>
      <c r="Q943" s="57">
        <f t="shared" si="144"/>
        <v>7.0716423111000992</v>
      </c>
      <c r="R943" s="57">
        <f t="shared" si="145"/>
        <v>663.75816887406938</v>
      </c>
      <c r="S943" s="37">
        <f t="shared" si="139"/>
        <v>15285.047940875516</v>
      </c>
      <c r="T943" s="37"/>
      <c r="U943" s="37">
        <f t="shared" si="146"/>
        <v>-14.678199589153735</v>
      </c>
      <c r="V943" s="57">
        <f t="shared" si="147"/>
        <v>700.97825310999849</v>
      </c>
      <c r="W943" s="30">
        <f t="shared" si="140"/>
        <v>14584.069687765517</v>
      </c>
      <c r="X943" s="121" t="s">
        <v>1322</v>
      </c>
      <c r="Z943" s="122"/>
      <c r="AM943" s="110"/>
      <c r="AN943" s="110"/>
      <c r="AO943" s="110"/>
      <c r="AP943" s="110"/>
      <c r="AQ943" s="4"/>
      <c r="AR943" s="4"/>
      <c r="AS943" s="4"/>
      <c r="AX943" s="4"/>
      <c r="AY943" s="4"/>
      <c r="AZ943" s="4"/>
    </row>
    <row r="944" spans="3:52" s="3" customFormat="1">
      <c r="C944" s="120" t="s">
        <v>1357</v>
      </c>
      <c r="D944" s="120">
        <v>37</v>
      </c>
      <c r="E944" s="110">
        <v>16284.7080963997</v>
      </c>
      <c r="F944" s="110">
        <v>1497.3153048780489</v>
      </c>
      <c r="G944" s="110">
        <v>1592.8886222106896</v>
      </c>
      <c r="H944" s="110"/>
      <c r="I944" s="110">
        <v>17106.584451219514</v>
      </c>
      <c r="J944" s="110">
        <v>318.94671592326284</v>
      </c>
      <c r="K944" s="110">
        <v>16787.637735296245</v>
      </c>
      <c r="M944" s="57">
        <f t="shared" si="141"/>
        <v>189.07551975914004</v>
      </c>
      <c r="N944" s="57">
        <f t="shared" si="142"/>
        <v>642.68446347641805</v>
      </c>
      <c r="O944" s="59">
        <f t="shared" si="143"/>
        <v>15955.877752060687</v>
      </c>
      <c r="P944" s="112"/>
      <c r="Q944" s="57">
        <f t="shared" si="144"/>
        <v>7.0716423111000992</v>
      </c>
      <c r="R944" s="57">
        <f t="shared" si="145"/>
        <v>663.75816887406938</v>
      </c>
      <c r="S944" s="37">
        <f t="shared" si="139"/>
        <v>15285.047940875516</v>
      </c>
      <c r="T944" s="37"/>
      <c r="U944" s="37">
        <f t="shared" si="146"/>
        <v>-14.678199589153735</v>
      </c>
      <c r="V944" s="57">
        <f t="shared" si="147"/>
        <v>700.97825310999849</v>
      </c>
      <c r="W944" s="30">
        <f t="shared" si="140"/>
        <v>14584.069687765517</v>
      </c>
      <c r="X944" s="121" t="s">
        <v>1322</v>
      </c>
      <c r="Z944" s="122"/>
      <c r="AM944" s="110"/>
      <c r="AN944" s="110"/>
      <c r="AO944" s="110"/>
      <c r="AP944" s="110"/>
      <c r="AQ944" s="4"/>
      <c r="AR944" s="4"/>
      <c r="AS944" s="4"/>
      <c r="AX944" s="4"/>
      <c r="AY944" s="4"/>
      <c r="AZ944" s="4"/>
    </row>
    <row r="945" spans="3:52" s="3" customFormat="1">
      <c r="C945" s="120" t="s">
        <v>1358</v>
      </c>
      <c r="D945" s="120">
        <v>38</v>
      </c>
      <c r="E945" s="110">
        <v>16284.7080963997</v>
      </c>
      <c r="F945" s="110">
        <v>1497.3153048780489</v>
      </c>
      <c r="G945" s="110">
        <v>1592.8886222106896</v>
      </c>
      <c r="H945" s="110"/>
      <c r="I945" s="110">
        <v>17106.584451219514</v>
      </c>
      <c r="J945" s="110">
        <v>318.94671592326284</v>
      </c>
      <c r="K945" s="110">
        <v>16787.637735296245</v>
      </c>
      <c r="M945" s="57">
        <f t="shared" si="141"/>
        <v>189.07551975914004</v>
      </c>
      <c r="N945" s="57">
        <f t="shared" si="142"/>
        <v>642.68446347641805</v>
      </c>
      <c r="O945" s="59">
        <f t="shared" si="143"/>
        <v>15955.877752060687</v>
      </c>
      <c r="P945" s="112"/>
      <c r="Q945" s="57">
        <f t="shared" si="144"/>
        <v>7.0716423111000992</v>
      </c>
      <c r="R945" s="57">
        <f t="shared" si="145"/>
        <v>663.75816887406938</v>
      </c>
      <c r="S945" s="37">
        <f t="shared" si="139"/>
        <v>15285.047940875516</v>
      </c>
      <c r="T945" s="37"/>
      <c r="U945" s="37">
        <f t="shared" si="146"/>
        <v>-14.678199589153735</v>
      </c>
      <c r="V945" s="57">
        <f t="shared" si="147"/>
        <v>700.97825310999849</v>
      </c>
      <c r="W945" s="30">
        <f t="shared" si="140"/>
        <v>14584.069687765517</v>
      </c>
      <c r="X945" s="121" t="s">
        <v>1322</v>
      </c>
      <c r="Z945" s="122"/>
      <c r="AM945" s="110"/>
      <c r="AN945" s="110"/>
      <c r="AO945" s="110"/>
      <c r="AP945" s="110"/>
      <c r="AQ945" s="4"/>
      <c r="AR945" s="4"/>
      <c r="AS945" s="4"/>
      <c r="AX945" s="4"/>
      <c r="AY945" s="4"/>
      <c r="AZ945" s="4"/>
    </row>
    <row r="946" spans="3:52" s="3" customFormat="1">
      <c r="C946" s="120" t="s">
        <v>1359</v>
      </c>
      <c r="D946" s="120">
        <v>39</v>
      </c>
      <c r="E946" s="110">
        <v>16284.7080963997</v>
      </c>
      <c r="F946" s="110">
        <v>1497.3153048780489</v>
      </c>
      <c r="G946" s="110">
        <v>1592.8886222106896</v>
      </c>
      <c r="H946" s="110"/>
      <c r="I946" s="110">
        <v>17106.584451219514</v>
      </c>
      <c r="J946" s="110">
        <v>318.94671592326284</v>
      </c>
      <c r="K946" s="110">
        <v>16787.637735296245</v>
      </c>
      <c r="M946" s="57">
        <f t="shared" si="141"/>
        <v>189.07551975914004</v>
      </c>
      <c r="N946" s="57">
        <f t="shared" si="142"/>
        <v>642.68446347641805</v>
      </c>
      <c r="O946" s="59">
        <f t="shared" si="143"/>
        <v>15955.877752060687</v>
      </c>
      <c r="P946" s="112"/>
      <c r="Q946" s="57">
        <f t="shared" si="144"/>
        <v>7.0716423111000992</v>
      </c>
      <c r="R946" s="57">
        <f t="shared" si="145"/>
        <v>663.75816887406938</v>
      </c>
      <c r="S946" s="37">
        <f t="shared" si="139"/>
        <v>15285.047940875516</v>
      </c>
      <c r="T946" s="37"/>
      <c r="U946" s="37">
        <f t="shared" si="146"/>
        <v>-14.678199589153735</v>
      </c>
      <c r="V946" s="57">
        <f t="shared" si="147"/>
        <v>700.97825310999849</v>
      </c>
      <c r="W946" s="30">
        <f t="shared" si="140"/>
        <v>14584.069687765517</v>
      </c>
      <c r="X946" s="121" t="s">
        <v>1322</v>
      </c>
      <c r="Z946" s="122"/>
      <c r="AM946" s="110"/>
      <c r="AN946" s="110"/>
      <c r="AO946" s="110"/>
      <c r="AP946" s="110"/>
      <c r="AQ946" s="4"/>
      <c r="AR946" s="4"/>
      <c r="AS946" s="4"/>
      <c r="AX946" s="4"/>
      <c r="AY946" s="4"/>
      <c r="AZ946" s="4"/>
    </row>
    <row r="947" spans="3:52" s="3" customFormat="1">
      <c r="C947" s="120" t="s">
        <v>1360</v>
      </c>
      <c r="D947" s="120">
        <v>40</v>
      </c>
      <c r="E947" s="110">
        <v>16284.7080963997</v>
      </c>
      <c r="F947" s="110">
        <v>1497.3153048780489</v>
      </c>
      <c r="G947" s="110">
        <v>1592.8886222106896</v>
      </c>
      <c r="H947" s="110"/>
      <c r="I947" s="110">
        <v>17106.584451219514</v>
      </c>
      <c r="J947" s="110">
        <v>318.94671592326284</v>
      </c>
      <c r="K947" s="110">
        <v>16787.637735296245</v>
      </c>
      <c r="M947" s="57">
        <f t="shared" si="141"/>
        <v>189.07551975914004</v>
      </c>
      <c r="N947" s="57">
        <f t="shared" si="142"/>
        <v>642.68446347641805</v>
      </c>
      <c r="O947" s="59">
        <f t="shared" si="143"/>
        <v>15955.877752060687</v>
      </c>
      <c r="P947" s="112"/>
      <c r="Q947" s="57">
        <f t="shared" si="144"/>
        <v>7.0716423111000992</v>
      </c>
      <c r="R947" s="57">
        <f t="shared" si="145"/>
        <v>663.75816887406938</v>
      </c>
      <c r="S947" s="37">
        <f t="shared" si="139"/>
        <v>15285.047940875516</v>
      </c>
      <c r="T947" s="37"/>
      <c r="U947" s="37">
        <f t="shared" si="146"/>
        <v>-14.678199589153735</v>
      </c>
      <c r="V947" s="57">
        <f t="shared" si="147"/>
        <v>700.97825310999849</v>
      </c>
      <c r="W947" s="30">
        <f t="shared" si="140"/>
        <v>14584.069687765517</v>
      </c>
      <c r="X947" s="121" t="s">
        <v>1322</v>
      </c>
      <c r="Z947" s="122"/>
      <c r="AM947" s="110"/>
      <c r="AN947" s="110"/>
      <c r="AO947" s="110"/>
      <c r="AP947" s="110"/>
      <c r="AQ947" s="4"/>
      <c r="AR947" s="4"/>
      <c r="AS947" s="4"/>
      <c r="AX947" s="4"/>
      <c r="AY947" s="4"/>
      <c r="AZ947" s="4"/>
    </row>
    <row r="948" spans="3:52" s="3" customFormat="1">
      <c r="C948" s="120" t="s">
        <v>1361</v>
      </c>
      <c r="D948" s="120">
        <v>41</v>
      </c>
      <c r="E948" s="110">
        <v>16284.7080963997</v>
      </c>
      <c r="F948" s="110">
        <v>1497.3153048780489</v>
      </c>
      <c r="G948" s="110">
        <v>1592.8886222106896</v>
      </c>
      <c r="H948" s="110"/>
      <c r="I948" s="110">
        <v>17106.584451219514</v>
      </c>
      <c r="J948" s="110">
        <v>318.94671592326284</v>
      </c>
      <c r="K948" s="110">
        <v>16787.637735296245</v>
      </c>
      <c r="M948" s="57">
        <f t="shared" si="141"/>
        <v>189.07551975914004</v>
      </c>
      <c r="N948" s="57">
        <f t="shared" si="142"/>
        <v>642.68446347641805</v>
      </c>
      <c r="O948" s="59">
        <f t="shared" si="143"/>
        <v>15955.877752060687</v>
      </c>
      <c r="P948" s="112"/>
      <c r="Q948" s="57">
        <f t="shared" si="144"/>
        <v>7.0716423111000992</v>
      </c>
      <c r="R948" s="57">
        <f t="shared" si="145"/>
        <v>663.75816887406938</v>
      </c>
      <c r="S948" s="37">
        <f t="shared" si="139"/>
        <v>15285.047940875516</v>
      </c>
      <c r="T948" s="37"/>
      <c r="U948" s="37">
        <f t="shared" si="146"/>
        <v>-14.678199589153735</v>
      </c>
      <c r="V948" s="57">
        <f t="shared" si="147"/>
        <v>700.97825310999849</v>
      </c>
      <c r="W948" s="30">
        <f t="shared" si="140"/>
        <v>14584.069687765517</v>
      </c>
      <c r="X948" s="121" t="s">
        <v>1322</v>
      </c>
      <c r="Z948" s="122"/>
      <c r="AM948" s="110"/>
      <c r="AN948" s="110"/>
      <c r="AO948" s="110"/>
      <c r="AP948" s="110"/>
      <c r="AQ948" s="4"/>
      <c r="AR948" s="4"/>
      <c r="AS948" s="4"/>
      <c r="AX948" s="4"/>
      <c r="AY948" s="4"/>
      <c r="AZ948" s="4"/>
    </row>
    <row r="949" spans="3:52" s="3" customFormat="1">
      <c r="C949" s="120" t="s">
        <v>1362</v>
      </c>
      <c r="D949" s="120">
        <v>42</v>
      </c>
      <c r="E949" s="110">
        <v>16284.7080963997</v>
      </c>
      <c r="F949" s="110">
        <v>1497.3153048780489</v>
      </c>
      <c r="G949" s="110">
        <v>1592.8886222106896</v>
      </c>
      <c r="H949" s="110"/>
      <c r="I949" s="110">
        <v>17106.584451219514</v>
      </c>
      <c r="J949" s="110">
        <v>318.94671592326284</v>
      </c>
      <c r="K949" s="110">
        <v>16787.637735296245</v>
      </c>
      <c r="M949" s="57">
        <f t="shared" si="141"/>
        <v>189.07551975914004</v>
      </c>
      <c r="N949" s="57">
        <f t="shared" si="142"/>
        <v>642.68446347641805</v>
      </c>
      <c r="O949" s="59">
        <f t="shared" si="143"/>
        <v>15955.877752060687</v>
      </c>
      <c r="P949" s="112"/>
      <c r="Q949" s="57">
        <f t="shared" si="144"/>
        <v>7.0716423111000992</v>
      </c>
      <c r="R949" s="57">
        <f t="shared" si="145"/>
        <v>663.75816887406938</v>
      </c>
      <c r="S949" s="37">
        <f t="shared" si="139"/>
        <v>15285.047940875516</v>
      </c>
      <c r="T949" s="37"/>
      <c r="U949" s="37">
        <f t="shared" si="146"/>
        <v>-14.678199589153735</v>
      </c>
      <c r="V949" s="57">
        <f t="shared" si="147"/>
        <v>700.97825310999849</v>
      </c>
      <c r="W949" s="30">
        <f t="shared" si="140"/>
        <v>14584.069687765517</v>
      </c>
      <c r="X949" s="121" t="s">
        <v>1322</v>
      </c>
      <c r="Z949" s="122"/>
      <c r="AM949" s="110"/>
      <c r="AN949" s="110"/>
      <c r="AO949" s="110"/>
      <c r="AP949" s="110"/>
      <c r="AQ949" s="4"/>
      <c r="AR949" s="4"/>
      <c r="AS949" s="4"/>
      <c r="AX949" s="4"/>
      <c r="AY949" s="4"/>
      <c r="AZ949" s="4"/>
    </row>
    <row r="950" spans="3:52" s="3" customFormat="1">
      <c r="C950" s="120" t="s">
        <v>1363</v>
      </c>
      <c r="D950" s="120">
        <v>43</v>
      </c>
      <c r="E950" s="110">
        <v>16284.7080963997</v>
      </c>
      <c r="F950" s="110">
        <v>1497.3153048780489</v>
      </c>
      <c r="G950" s="110">
        <v>1592.8886222106896</v>
      </c>
      <c r="H950" s="110"/>
      <c r="I950" s="110">
        <v>17106.584451219514</v>
      </c>
      <c r="J950" s="110">
        <v>318.94671592326284</v>
      </c>
      <c r="K950" s="110">
        <v>16787.637735296245</v>
      </c>
      <c r="M950" s="57">
        <f t="shared" si="141"/>
        <v>189.07551975914004</v>
      </c>
      <c r="N950" s="57">
        <f t="shared" si="142"/>
        <v>642.68446347641805</v>
      </c>
      <c r="O950" s="59">
        <f t="shared" si="143"/>
        <v>15955.877752060687</v>
      </c>
      <c r="P950" s="112"/>
      <c r="Q950" s="57">
        <f t="shared" si="144"/>
        <v>7.0716423111000992</v>
      </c>
      <c r="R950" s="57">
        <f t="shared" si="145"/>
        <v>663.75816887406938</v>
      </c>
      <c r="S950" s="37">
        <f t="shared" si="139"/>
        <v>15285.047940875516</v>
      </c>
      <c r="T950" s="37"/>
      <c r="U950" s="37">
        <f t="shared" si="146"/>
        <v>-14.678199589153735</v>
      </c>
      <c r="V950" s="57">
        <f t="shared" si="147"/>
        <v>700.97825310999849</v>
      </c>
      <c r="W950" s="30">
        <f t="shared" si="140"/>
        <v>14584.069687765517</v>
      </c>
      <c r="X950" s="121" t="s">
        <v>1322</v>
      </c>
      <c r="Z950" s="122"/>
      <c r="AM950" s="110"/>
      <c r="AN950" s="110"/>
      <c r="AO950" s="110"/>
      <c r="AP950" s="110"/>
      <c r="AQ950" s="4"/>
      <c r="AR950" s="4"/>
      <c r="AS950" s="4"/>
      <c r="AX950" s="4"/>
      <c r="AY950" s="4"/>
      <c r="AZ950" s="4"/>
    </row>
    <row r="951" spans="3:52" s="3" customFormat="1">
      <c r="C951" s="120" t="s">
        <v>1364</v>
      </c>
      <c r="D951" s="120">
        <v>44</v>
      </c>
      <c r="E951" s="110">
        <v>16284.7080963997</v>
      </c>
      <c r="F951" s="110">
        <v>1497.3153048780489</v>
      </c>
      <c r="G951" s="110">
        <v>1592.8886222106896</v>
      </c>
      <c r="H951" s="110"/>
      <c r="I951" s="110">
        <v>17106.584451219514</v>
      </c>
      <c r="J951" s="110">
        <v>318.94671592326284</v>
      </c>
      <c r="K951" s="110">
        <v>16787.637735296245</v>
      </c>
      <c r="M951" s="57">
        <f t="shared" si="141"/>
        <v>189.07551975914004</v>
      </c>
      <c r="N951" s="57">
        <f t="shared" si="142"/>
        <v>642.68446347641805</v>
      </c>
      <c r="O951" s="59">
        <f t="shared" si="143"/>
        <v>15955.877752060687</v>
      </c>
      <c r="P951" s="112"/>
      <c r="Q951" s="57">
        <f t="shared" si="144"/>
        <v>7.0716423111000992</v>
      </c>
      <c r="R951" s="57">
        <f t="shared" si="145"/>
        <v>663.75816887406938</v>
      </c>
      <c r="S951" s="37">
        <f t="shared" si="139"/>
        <v>15285.047940875516</v>
      </c>
      <c r="T951" s="37"/>
      <c r="U951" s="37">
        <f t="shared" si="146"/>
        <v>-14.678199589153735</v>
      </c>
      <c r="V951" s="57">
        <f t="shared" si="147"/>
        <v>700.97825310999849</v>
      </c>
      <c r="W951" s="30">
        <f t="shared" si="140"/>
        <v>14584.069687765517</v>
      </c>
      <c r="X951" s="121" t="s">
        <v>1322</v>
      </c>
      <c r="Z951" s="122"/>
      <c r="AM951" s="110"/>
      <c r="AN951" s="110"/>
      <c r="AO951" s="110"/>
      <c r="AP951" s="110"/>
      <c r="AQ951" s="4"/>
      <c r="AR951" s="4"/>
      <c r="AS951" s="4"/>
      <c r="AX951" s="4"/>
      <c r="AY951" s="4"/>
      <c r="AZ951" s="4"/>
    </row>
    <row r="952" spans="3:52" s="3" customFormat="1">
      <c r="C952" s="120" t="s">
        <v>1365</v>
      </c>
      <c r="D952" s="120">
        <v>45</v>
      </c>
      <c r="E952" s="110">
        <v>16284.7080963997</v>
      </c>
      <c r="F952" s="110">
        <v>1497.3153048780489</v>
      </c>
      <c r="G952" s="110">
        <v>1592.8886222106896</v>
      </c>
      <c r="H952" s="110"/>
      <c r="I952" s="110">
        <v>17106.584451219514</v>
      </c>
      <c r="J952" s="110">
        <v>318.94671592326284</v>
      </c>
      <c r="K952" s="110">
        <v>16787.637735296245</v>
      </c>
      <c r="M952" s="57">
        <f t="shared" si="141"/>
        <v>189.07551975914004</v>
      </c>
      <c r="N952" s="57">
        <f t="shared" si="142"/>
        <v>642.68446347641805</v>
      </c>
      <c r="O952" s="59">
        <f t="shared" si="143"/>
        <v>15955.877752060687</v>
      </c>
      <c r="P952" s="112"/>
      <c r="Q952" s="57">
        <f t="shared" si="144"/>
        <v>7.0716423111000992</v>
      </c>
      <c r="R952" s="57">
        <f t="shared" si="145"/>
        <v>663.75816887406938</v>
      </c>
      <c r="S952" s="37">
        <f t="shared" si="139"/>
        <v>15285.047940875516</v>
      </c>
      <c r="T952" s="37"/>
      <c r="U952" s="37">
        <f t="shared" si="146"/>
        <v>-14.678199589153735</v>
      </c>
      <c r="V952" s="57">
        <f t="shared" si="147"/>
        <v>700.97825310999849</v>
      </c>
      <c r="W952" s="30">
        <f t="shared" si="140"/>
        <v>14584.069687765517</v>
      </c>
      <c r="X952" s="121" t="s">
        <v>1322</v>
      </c>
      <c r="Z952" s="122"/>
      <c r="AM952" s="110"/>
      <c r="AN952" s="110"/>
      <c r="AO952" s="110"/>
      <c r="AP952" s="110"/>
      <c r="AQ952" s="4"/>
      <c r="AR952" s="4"/>
      <c r="AS952" s="4"/>
      <c r="AX952" s="4"/>
      <c r="AY952" s="4"/>
      <c r="AZ952" s="4"/>
    </row>
    <row r="953" spans="3:52" s="3" customFormat="1">
      <c r="C953" s="120" t="s">
        <v>1366</v>
      </c>
      <c r="D953" s="120">
        <v>46</v>
      </c>
      <c r="E953" s="110">
        <v>16284.7080963997</v>
      </c>
      <c r="F953" s="110">
        <v>1497.3153048780489</v>
      </c>
      <c r="G953" s="110">
        <v>1592.8886222106896</v>
      </c>
      <c r="H953" s="110"/>
      <c r="I953" s="110">
        <v>17106.584451219514</v>
      </c>
      <c r="J953" s="110">
        <v>318.94671592326284</v>
      </c>
      <c r="K953" s="110">
        <v>16787.637735296245</v>
      </c>
      <c r="M953" s="57">
        <f t="shared" si="141"/>
        <v>189.07551975914004</v>
      </c>
      <c r="N953" s="57">
        <f t="shared" si="142"/>
        <v>642.68446347641805</v>
      </c>
      <c r="O953" s="59">
        <f t="shared" si="143"/>
        <v>15955.877752060687</v>
      </c>
      <c r="P953" s="112"/>
      <c r="Q953" s="57">
        <f t="shared" si="144"/>
        <v>7.0716423111000992</v>
      </c>
      <c r="R953" s="57">
        <f t="shared" si="145"/>
        <v>663.75816887406938</v>
      </c>
      <c r="S953" s="37">
        <f t="shared" si="139"/>
        <v>15285.047940875516</v>
      </c>
      <c r="T953" s="37"/>
      <c r="U953" s="37">
        <f t="shared" si="146"/>
        <v>-14.678199589153735</v>
      </c>
      <c r="V953" s="57">
        <f t="shared" si="147"/>
        <v>700.97825310999849</v>
      </c>
      <c r="W953" s="30">
        <f t="shared" si="140"/>
        <v>14584.069687765517</v>
      </c>
      <c r="X953" s="121" t="s">
        <v>1322</v>
      </c>
      <c r="Z953" s="122"/>
      <c r="AM953" s="110"/>
      <c r="AN953" s="110"/>
      <c r="AO953" s="110"/>
      <c r="AP953" s="110"/>
      <c r="AQ953" s="4"/>
      <c r="AR953" s="4"/>
      <c r="AS953" s="4"/>
      <c r="AX953" s="4"/>
      <c r="AY953" s="4"/>
      <c r="AZ953" s="4"/>
    </row>
    <row r="954" spans="3:52" s="3" customFormat="1">
      <c r="C954" s="120" t="s">
        <v>1367</v>
      </c>
      <c r="D954" s="120">
        <v>47</v>
      </c>
      <c r="E954" s="110">
        <v>16284.7080963997</v>
      </c>
      <c r="F954" s="110">
        <v>1497.3153048780489</v>
      </c>
      <c r="G954" s="110">
        <v>1592.8886222106896</v>
      </c>
      <c r="H954" s="110"/>
      <c r="I954" s="110">
        <v>17106.584451219514</v>
      </c>
      <c r="J954" s="110">
        <v>318.94671592326284</v>
      </c>
      <c r="K954" s="110">
        <v>16787.637735296245</v>
      </c>
      <c r="M954" s="57">
        <f t="shared" si="141"/>
        <v>189.07551975914004</v>
      </c>
      <c r="N954" s="57">
        <f t="shared" si="142"/>
        <v>642.68446347641805</v>
      </c>
      <c r="O954" s="59">
        <f t="shared" si="143"/>
        <v>15955.877752060687</v>
      </c>
      <c r="P954" s="112"/>
      <c r="Q954" s="57">
        <f t="shared" si="144"/>
        <v>7.0716423111000992</v>
      </c>
      <c r="R954" s="57">
        <f t="shared" si="145"/>
        <v>663.75816887406938</v>
      </c>
      <c r="S954" s="37">
        <f t="shared" si="139"/>
        <v>15285.047940875516</v>
      </c>
      <c r="T954" s="37"/>
      <c r="U954" s="37">
        <f t="shared" si="146"/>
        <v>-14.678199589153735</v>
      </c>
      <c r="V954" s="57">
        <f t="shared" si="147"/>
        <v>700.97825310999849</v>
      </c>
      <c r="W954" s="30">
        <f t="shared" si="140"/>
        <v>14584.069687765517</v>
      </c>
      <c r="X954" s="121" t="s">
        <v>1322</v>
      </c>
      <c r="Z954" s="122"/>
      <c r="AM954" s="110"/>
      <c r="AN954" s="110"/>
      <c r="AO954" s="110"/>
      <c r="AP954" s="110"/>
      <c r="AQ954" s="4"/>
      <c r="AR954" s="4"/>
      <c r="AS954" s="4"/>
      <c r="AX954" s="4"/>
      <c r="AY954" s="4"/>
      <c r="AZ954" s="4"/>
    </row>
    <row r="955" spans="3:52" s="3" customFormat="1">
      <c r="C955" s="120" t="s">
        <v>1368</v>
      </c>
      <c r="D955" s="120">
        <v>48</v>
      </c>
      <c r="E955" s="110">
        <v>16284.7080963997</v>
      </c>
      <c r="F955" s="110">
        <v>1497.3153048780489</v>
      </c>
      <c r="G955" s="110">
        <v>1592.8886222106896</v>
      </c>
      <c r="H955" s="110"/>
      <c r="I955" s="110">
        <v>17106.584451219514</v>
      </c>
      <c r="J955" s="110">
        <v>318.94671592326284</v>
      </c>
      <c r="K955" s="110">
        <v>16787.637735296245</v>
      </c>
      <c r="M955" s="57">
        <f t="shared" si="141"/>
        <v>189.07551975914004</v>
      </c>
      <c r="N955" s="57">
        <f t="shared" si="142"/>
        <v>642.68446347641805</v>
      </c>
      <c r="O955" s="59">
        <f t="shared" si="143"/>
        <v>15955.877752060687</v>
      </c>
      <c r="P955" s="112"/>
      <c r="Q955" s="57">
        <f t="shared" si="144"/>
        <v>7.0716423111000992</v>
      </c>
      <c r="R955" s="57">
        <f t="shared" si="145"/>
        <v>663.75816887406938</v>
      </c>
      <c r="S955" s="37">
        <f t="shared" si="139"/>
        <v>15285.047940875516</v>
      </c>
      <c r="T955" s="37"/>
      <c r="U955" s="37">
        <f t="shared" si="146"/>
        <v>-14.678199589153735</v>
      </c>
      <c r="V955" s="57">
        <f t="shared" si="147"/>
        <v>700.97825310999849</v>
      </c>
      <c r="W955" s="30">
        <f t="shared" si="140"/>
        <v>14584.069687765517</v>
      </c>
      <c r="X955" s="121" t="s">
        <v>1322</v>
      </c>
      <c r="Z955" s="122"/>
      <c r="AM955" s="110"/>
      <c r="AN955" s="110"/>
      <c r="AO955" s="110"/>
      <c r="AP955" s="110"/>
      <c r="AQ955" s="4"/>
      <c r="AR955" s="4"/>
      <c r="AS955" s="4"/>
      <c r="AX955" s="4"/>
      <c r="AY955" s="4"/>
      <c r="AZ955" s="4"/>
    </row>
    <row r="956" spans="3:52" s="3" customFormat="1">
      <c r="C956" s="120" t="s">
        <v>1369</v>
      </c>
      <c r="D956" s="120">
        <v>49</v>
      </c>
      <c r="E956" s="110">
        <v>16284.7080963997</v>
      </c>
      <c r="F956" s="110">
        <v>1497.3153048780489</v>
      </c>
      <c r="G956" s="110">
        <v>1592.8886222106896</v>
      </c>
      <c r="H956" s="110"/>
      <c r="I956" s="110">
        <v>17106.584451219514</v>
      </c>
      <c r="J956" s="110">
        <v>318.94671592326284</v>
      </c>
      <c r="K956" s="110">
        <v>16787.637735296245</v>
      </c>
      <c r="M956" s="57">
        <f t="shared" si="141"/>
        <v>189.07551975914004</v>
      </c>
      <c r="N956" s="57">
        <f t="shared" si="142"/>
        <v>642.68446347641805</v>
      </c>
      <c r="O956" s="59">
        <f t="shared" si="143"/>
        <v>15955.877752060687</v>
      </c>
      <c r="P956" s="112"/>
      <c r="Q956" s="57">
        <f t="shared" si="144"/>
        <v>7.0716423111000992</v>
      </c>
      <c r="R956" s="57">
        <f t="shared" si="145"/>
        <v>663.75816887406938</v>
      </c>
      <c r="S956" s="37">
        <f t="shared" si="139"/>
        <v>15285.047940875516</v>
      </c>
      <c r="T956" s="37"/>
      <c r="U956" s="37">
        <f t="shared" si="146"/>
        <v>-14.678199589153735</v>
      </c>
      <c r="V956" s="57">
        <f t="shared" si="147"/>
        <v>700.97825310999849</v>
      </c>
      <c r="W956" s="30">
        <f t="shared" si="140"/>
        <v>14584.069687765517</v>
      </c>
      <c r="X956" s="121" t="s">
        <v>1322</v>
      </c>
      <c r="Z956" s="122"/>
      <c r="AM956" s="110"/>
      <c r="AN956" s="110"/>
      <c r="AO956" s="110"/>
      <c r="AP956" s="110"/>
      <c r="AQ956" s="4"/>
      <c r="AR956" s="4"/>
      <c r="AS956" s="4"/>
      <c r="AX956" s="4"/>
      <c r="AY956" s="4"/>
      <c r="AZ956" s="4"/>
    </row>
    <row r="957" spans="3:52" s="3" customFormat="1">
      <c r="C957" s="120" t="s">
        <v>1370</v>
      </c>
      <c r="D957" s="120">
        <v>50</v>
      </c>
      <c r="E957" s="110">
        <v>16284.7080963997</v>
      </c>
      <c r="F957" s="110">
        <v>1497.3153048780489</v>
      </c>
      <c r="G957" s="110">
        <v>1592.8886222106896</v>
      </c>
      <c r="H957" s="110"/>
      <c r="I957" s="110">
        <v>17106.584451219514</v>
      </c>
      <c r="J957" s="110">
        <v>318.94671592326284</v>
      </c>
      <c r="K957" s="110">
        <v>16787.637735296245</v>
      </c>
      <c r="M957" s="57">
        <f t="shared" si="141"/>
        <v>189.07551975914004</v>
      </c>
      <c r="N957" s="57">
        <f t="shared" si="142"/>
        <v>642.68446347641805</v>
      </c>
      <c r="O957" s="59">
        <f t="shared" si="143"/>
        <v>15955.877752060687</v>
      </c>
      <c r="P957" s="112"/>
      <c r="Q957" s="57">
        <f t="shared" si="144"/>
        <v>7.0716423111000992</v>
      </c>
      <c r="R957" s="57">
        <f t="shared" si="145"/>
        <v>663.75816887406938</v>
      </c>
      <c r="S957" s="37">
        <f t="shared" si="139"/>
        <v>15285.047940875516</v>
      </c>
      <c r="T957" s="37"/>
      <c r="U957" s="37">
        <f t="shared" si="146"/>
        <v>-14.678199589153735</v>
      </c>
      <c r="V957" s="57">
        <f t="shared" si="147"/>
        <v>700.97825310999849</v>
      </c>
      <c r="W957" s="30">
        <f t="shared" si="140"/>
        <v>14584.069687765517</v>
      </c>
      <c r="X957" s="121" t="s">
        <v>1322</v>
      </c>
      <c r="Z957" s="122"/>
      <c r="AM957" s="110"/>
      <c r="AN957" s="110"/>
      <c r="AO957" s="110"/>
      <c r="AP957" s="110"/>
      <c r="AQ957" s="4"/>
      <c r="AR957" s="4"/>
      <c r="AS957" s="4"/>
      <c r="AX957" s="4"/>
      <c r="AY957" s="4"/>
      <c r="AZ957" s="4"/>
    </row>
    <row r="958" spans="3:52" s="3" customFormat="1">
      <c r="C958" s="120" t="s">
        <v>1371</v>
      </c>
      <c r="D958" s="120">
        <v>51</v>
      </c>
      <c r="E958" s="110">
        <v>16284.7080963997</v>
      </c>
      <c r="F958" s="110">
        <v>1497.3153048780489</v>
      </c>
      <c r="G958" s="110">
        <v>1592.8886222106896</v>
      </c>
      <c r="H958" s="110"/>
      <c r="I958" s="110">
        <v>17106.584451219514</v>
      </c>
      <c r="J958" s="110">
        <v>318.94671592326284</v>
      </c>
      <c r="K958" s="110">
        <v>16787.637735296245</v>
      </c>
      <c r="M958" s="57">
        <f t="shared" si="141"/>
        <v>189.07551975914004</v>
      </c>
      <c r="N958" s="57">
        <f t="shared" si="142"/>
        <v>642.68446347641805</v>
      </c>
      <c r="O958" s="59">
        <f t="shared" si="143"/>
        <v>15955.877752060687</v>
      </c>
      <c r="P958" s="112"/>
      <c r="Q958" s="57">
        <f t="shared" si="144"/>
        <v>7.0716423111000992</v>
      </c>
      <c r="R958" s="57">
        <f t="shared" si="145"/>
        <v>663.75816887406938</v>
      </c>
      <c r="S958" s="37">
        <f t="shared" si="139"/>
        <v>15285.047940875516</v>
      </c>
      <c r="T958" s="37"/>
      <c r="U958" s="37">
        <f t="shared" si="146"/>
        <v>-14.678199589153735</v>
      </c>
      <c r="V958" s="57">
        <f t="shared" si="147"/>
        <v>700.97825310999849</v>
      </c>
      <c r="W958" s="30">
        <f t="shared" si="140"/>
        <v>14584.069687765517</v>
      </c>
      <c r="X958" s="121" t="s">
        <v>1322</v>
      </c>
      <c r="Z958" s="122"/>
      <c r="AM958" s="110"/>
      <c r="AN958" s="110"/>
      <c r="AO958" s="110"/>
      <c r="AP958" s="110"/>
      <c r="AQ958" s="4"/>
      <c r="AR958" s="4"/>
      <c r="AS958" s="4"/>
      <c r="AX958" s="4"/>
      <c r="AY958" s="4"/>
      <c r="AZ958" s="4"/>
    </row>
    <row r="959" spans="3:52" s="3" customFormat="1">
      <c r="C959" s="120" t="s">
        <v>1372</v>
      </c>
      <c r="D959" s="120">
        <v>52</v>
      </c>
      <c r="E959" s="110">
        <v>16284.7080963997</v>
      </c>
      <c r="F959" s="110">
        <v>1497.3153048780489</v>
      </c>
      <c r="G959" s="110">
        <v>1592.8886222106896</v>
      </c>
      <c r="H959" s="110"/>
      <c r="I959" s="110">
        <v>17106.584451219514</v>
      </c>
      <c r="J959" s="110">
        <v>318.94671592326284</v>
      </c>
      <c r="K959" s="110">
        <v>16787.637735296245</v>
      </c>
      <c r="M959" s="57">
        <f t="shared" si="141"/>
        <v>189.07551975914004</v>
      </c>
      <c r="N959" s="57">
        <f t="shared" si="142"/>
        <v>642.68446347641805</v>
      </c>
      <c r="O959" s="59">
        <f t="shared" si="143"/>
        <v>15955.877752060687</v>
      </c>
      <c r="P959" s="112"/>
      <c r="Q959" s="57">
        <f t="shared" si="144"/>
        <v>7.0716423111000992</v>
      </c>
      <c r="R959" s="57">
        <f t="shared" si="145"/>
        <v>663.75816887406938</v>
      </c>
      <c r="S959" s="37">
        <f t="shared" si="139"/>
        <v>15285.047940875516</v>
      </c>
      <c r="T959" s="37"/>
      <c r="U959" s="37">
        <f t="shared" si="146"/>
        <v>-14.678199589153735</v>
      </c>
      <c r="V959" s="57">
        <f t="shared" si="147"/>
        <v>700.97825310999849</v>
      </c>
      <c r="W959" s="30">
        <f t="shared" si="140"/>
        <v>14584.069687765517</v>
      </c>
      <c r="X959" s="121" t="s">
        <v>1322</v>
      </c>
      <c r="Z959" s="122"/>
      <c r="AM959" s="110"/>
      <c r="AN959" s="110"/>
      <c r="AO959" s="110"/>
      <c r="AP959" s="110"/>
      <c r="AQ959" s="4"/>
      <c r="AR959" s="4"/>
      <c r="AS959" s="4"/>
      <c r="AX959" s="4"/>
      <c r="AY959" s="4"/>
      <c r="AZ959" s="4"/>
    </row>
    <row r="960" spans="3:52" s="3" customFormat="1">
      <c r="C960" s="120" t="s">
        <v>1373</v>
      </c>
      <c r="D960" s="120">
        <v>53</v>
      </c>
      <c r="E960" s="110">
        <v>16284.7080963997</v>
      </c>
      <c r="F960" s="110">
        <v>1497.3153048780489</v>
      </c>
      <c r="G960" s="110">
        <v>1592.8886222106896</v>
      </c>
      <c r="H960" s="110"/>
      <c r="I960" s="110">
        <v>17106.584451219514</v>
      </c>
      <c r="J960" s="110">
        <v>318.94671592326284</v>
      </c>
      <c r="K960" s="110">
        <v>16787.637735296245</v>
      </c>
      <c r="M960" s="57">
        <f t="shared" si="141"/>
        <v>189.07551975914004</v>
      </c>
      <c r="N960" s="57">
        <f t="shared" si="142"/>
        <v>642.68446347641805</v>
      </c>
      <c r="O960" s="59">
        <f t="shared" si="143"/>
        <v>15955.877752060687</v>
      </c>
      <c r="P960" s="112"/>
      <c r="Q960" s="57">
        <f t="shared" si="144"/>
        <v>7.0716423111000992</v>
      </c>
      <c r="R960" s="57">
        <f t="shared" si="145"/>
        <v>663.75816887406938</v>
      </c>
      <c r="S960" s="37">
        <f t="shared" si="139"/>
        <v>15285.047940875516</v>
      </c>
      <c r="T960" s="37"/>
      <c r="U960" s="37">
        <f t="shared" si="146"/>
        <v>-14.678199589153735</v>
      </c>
      <c r="V960" s="57">
        <f t="shared" si="147"/>
        <v>700.97825310999849</v>
      </c>
      <c r="W960" s="30">
        <f t="shared" si="140"/>
        <v>14584.069687765517</v>
      </c>
      <c r="X960" s="121" t="s">
        <v>1322</v>
      </c>
      <c r="Z960" s="122"/>
      <c r="AM960" s="110"/>
      <c r="AN960" s="110"/>
      <c r="AO960" s="110"/>
      <c r="AP960" s="110"/>
      <c r="AQ960" s="4"/>
      <c r="AR960" s="4"/>
      <c r="AS960" s="4"/>
      <c r="AX960" s="4"/>
      <c r="AY960" s="4"/>
      <c r="AZ960" s="4"/>
    </row>
    <row r="961" spans="2:52" s="3" customFormat="1">
      <c r="C961" s="120" t="s">
        <v>1374</v>
      </c>
      <c r="D961" s="120">
        <v>54</v>
      </c>
      <c r="E961" s="110">
        <v>16284.7080963997</v>
      </c>
      <c r="F961" s="110">
        <v>1497.3153048780489</v>
      </c>
      <c r="G961" s="110">
        <v>1592.8886222106896</v>
      </c>
      <c r="H961" s="110"/>
      <c r="I961" s="110">
        <v>17106.584451219514</v>
      </c>
      <c r="J961" s="110">
        <v>318.94671592326284</v>
      </c>
      <c r="K961" s="110">
        <v>16787.637735296245</v>
      </c>
      <c r="M961" s="57">
        <f t="shared" si="141"/>
        <v>189.07551975914004</v>
      </c>
      <c r="N961" s="57">
        <f t="shared" si="142"/>
        <v>642.68446347641805</v>
      </c>
      <c r="O961" s="59">
        <f t="shared" si="143"/>
        <v>15955.877752060687</v>
      </c>
      <c r="P961" s="112"/>
      <c r="Q961" s="57">
        <f t="shared" si="144"/>
        <v>7.0716423111000992</v>
      </c>
      <c r="R961" s="57">
        <f t="shared" si="145"/>
        <v>663.75816887406938</v>
      </c>
      <c r="S961" s="37">
        <f t="shared" si="139"/>
        <v>15285.047940875516</v>
      </c>
      <c r="T961" s="37"/>
      <c r="U961" s="37">
        <f t="shared" si="146"/>
        <v>-14.678199589153735</v>
      </c>
      <c r="V961" s="57">
        <f t="shared" si="147"/>
        <v>700.97825310999849</v>
      </c>
      <c r="W961" s="30">
        <f t="shared" si="140"/>
        <v>14584.069687765517</v>
      </c>
      <c r="X961" s="121" t="s">
        <v>1322</v>
      </c>
      <c r="Z961" s="122"/>
      <c r="AM961" s="110"/>
      <c r="AN961" s="110"/>
      <c r="AO961" s="110"/>
      <c r="AP961" s="110"/>
      <c r="AQ961" s="4"/>
      <c r="AR961" s="4"/>
      <c r="AS961" s="4"/>
      <c r="AX961" s="4"/>
      <c r="AY961" s="4"/>
      <c r="AZ961" s="4"/>
    </row>
    <row r="962" spans="2:52" s="3" customFormat="1">
      <c r="C962" s="120" t="s">
        <v>1375</v>
      </c>
      <c r="D962" s="120">
        <v>55</v>
      </c>
      <c r="E962" s="110">
        <v>16284.7080963997</v>
      </c>
      <c r="F962" s="110">
        <v>1497.3153048780489</v>
      </c>
      <c r="G962" s="110">
        <v>1592.8886222106896</v>
      </c>
      <c r="H962" s="110"/>
      <c r="I962" s="110">
        <v>17106.584451219514</v>
      </c>
      <c r="J962" s="110">
        <v>318.94671592326284</v>
      </c>
      <c r="K962" s="110">
        <v>16787.637735296245</v>
      </c>
      <c r="M962" s="57">
        <f t="shared" si="141"/>
        <v>189.07551975914004</v>
      </c>
      <c r="N962" s="57">
        <f t="shared" si="142"/>
        <v>642.68446347641805</v>
      </c>
      <c r="O962" s="59">
        <f t="shared" si="143"/>
        <v>15955.877752060687</v>
      </c>
      <c r="P962" s="112"/>
      <c r="Q962" s="57">
        <f t="shared" si="144"/>
        <v>7.0716423111000992</v>
      </c>
      <c r="R962" s="57">
        <f t="shared" si="145"/>
        <v>663.75816887406938</v>
      </c>
      <c r="S962" s="37">
        <f t="shared" si="139"/>
        <v>15285.047940875516</v>
      </c>
      <c r="T962" s="37"/>
      <c r="U962" s="37">
        <f t="shared" si="146"/>
        <v>-14.678199589153735</v>
      </c>
      <c r="V962" s="57">
        <f t="shared" si="147"/>
        <v>700.97825310999849</v>
      </c>
      <c r="W962" s="30">
        <f t="shared" si="140"/>
        <v>14584.069687765517</v>
      </c>
      <c r="X962" s="121" t="s">
        <v>1322</v>
      </c>
      <c r="Z962" s="122"/>
      <c r="AM962" s="110"/>
      <c r="AN962" s="110"/>
      <c r="AO962" s="110"/>
      <c r="AP962" s="110"/>
      <c r="AQ962" s="4"/>
      <c r="AR962" s="4"/>
      <c r="AS962" s="4"/>
      <c r="AX962" s="4"/>
      <c r="AY962" s="4"/>
      <c r="AZ962" s="4"/>
    </row>
    <row r="963" spans="2:52" s="3" customFormat="1">
      <c r="C963" s="120" t="s">
        <v>1376</v>
      </c>
      <c r="D963" s="120">
        <v>56</v>
      </c>
      <c r="E963" s="110">
        <v>16284.7080963997</v>
      </c>
      <c r="F963" s="110">
        <v>1497.3153048780489</v>
      </c>
      <c r="G963" s="110">
        <v>1592.8886222106896</v>
      </c>
      <c r="H963" s="110"/>
      <c r="I963" s="110">
        <v>17106.584451219514</v>
      </c>
      <c r="J963" s="110">
        <v>318.94671592326284</v>
      </c>
      <c r="K963" s="110">
        <v>16787.637735296245</v>
      </c>
      <c r="M963" s="57">
        <f t="shared" si="141"/>
        <v>189.07551975914004</v>
      </c>
      <c r="N963" s="57">
        <f t="shared" si="142"/>
        <v>642.68446347641805</v>
      </c>
      <c r="O963" s="59">
        <f t="shared" si="143"/>
        <v>15955.877752060687</v>
      </c>
      <c r="P963" s="112"/>
      <c r="Q963" s="57">
        <f t="shared" si="144"/>
        <v>7.0716423111000992</v>
      </c>
      <c r="R963" s="57">
        <f t="shared" si="145"/>
        <v>663.75816887406938</v>
      </c>
      <c r="S963" s="37">
        <f t="shared" si="139"/>
        <v>15285.047940875516</v>
      </c>
      <c r="T963" s="37"/>
      <c r="U963" s="37">
        <f t="shared" si="146"/>
        <v>-14.678199589153735</v>
      </c>
      <c r="V963" s="57">
        <f t="shared" si="147"/>
        <v>700.97825310999849</v>
      </c>
      <c r="W963" s="30">
        <f t="shared" si="140"/>
        <v>14584.069687765517</v>
      </c>
      <c r="X963" s="121" t="s">
        <v>1322</v>
      </c>
      <c r="Z963" s="122"/>
      <c r="AM963" s="110"/>
      <c r="AN963" s="110"/>
      <c r="AO963" s="110"/>
      <c r="AP963" s="110"/>
      <c r="AQ963" s="4"/>
      <c r="AR963" s="4"/>
      <c r="AS963" s="4"/>
      <c r="AX963" s="4"/>
      <c r="AY963" s="4"/>
      <c r="AZ963" s="4"/>
    </row>
    <row r="964" spans="2:52" s="3" customFormat="1">
      <c r="C964" s="120" t="s">
        <v>1377</v>
      </c>
      <c r="D964" s="120">
        <v>57</v>
      </c>
      <c r="E964" s="110">
        <v>16284.7080963997</v>
      </c>
      <c r="F964" s="110">
        <v>1497.3153048780489</v>
      </c>
      <c r="G964" s="110">
        <v>1592.8886222106896</v>
      </c>
      <c r="H964" s="110"/>
      <c r="I964" s="110">
        <v>17106.584451219514</v>
      </c>
      <c r="J964" s="110">
        <v>318.94671592326284</v>
      </c>
      <c r="K964" s="110">
        <v>16787.637735296245</v>
      </c>
      <c r="M964" s="57">
        <f t="shared" si="141"/>
        <v>189.07551975914004</v>
      </c>
      <c r="N964" s="57">
        <f t="shared" si="142"/>
        <v>642.68446347641805</v>
      </c>
      <c r="O964" s="59">
        <f t="shared" si="143"/>
        <v>15955.877752060687</v>
      </c>
      <c r="P964" s="112"/>
      <c r="Q964" s="57">
        <f t="shared" si="144"/>
        <v>7.0716423111000992</v>
      </c>
      <c r="R964" s="57">
        <f t="shared" si="145"/>
        <v>663.75816887406938</v>
      </c>
      <c r="S964" s="37">
        <f t="shared" si="139"/>
        <v>15285.047940875516</v>
      </c>
      <c r="T964" s="37"/>
      <c r="U964" s="37">
        <f t="shared" si="146"/>
        <v>-14.678199589153735</v>
      </c>
      <c r="V964" s="57">
        <f t="shared" si="147"/>
        <v>700.97825310999849</v>
      </c>
      <c r="W964" s="30">
        <f t="shared" si="140"/>
        <v>14584.069687765517</v>
      </c>
      <c r="X964" s="121" t="s">
        <v>1322</v>
      </c>
      <c r="Z964" s="122"/>
      <c r="AM964" s="110"/>
      <c r="AN964" s="110"/>
      <c r="AO964" s="110"/>
      <c r="AP964" s="110"/>
      <c r="AQ964" s="4"/>
      <c r="AR964" s="4"/>
      <c r="AS964" s="4"/>
      <c r="AX964" s="4"/>
      <c r="AY964" s="4"/>
      <c r="AZ964" s="4"/>
    </row>
    <row r="965" spans="2:52" s="3" customFormat="1">
      <c r="C965" s="120" t="s">
        <v>1378</v>
      </c>
      <c r="D965" s="120">
        <v>58</v>
      </c>
      <c r="E965" s="110">
        <v>16284.7080963997</v>
      </c>
      <c r="F965" s="110">
        <v>1497.3153048780489</v>
      </c>
      <c r="G965" s="110">
        <v>1592.8886222106896</v>
      </c>
      <c r="H965" s="110"/>
      <c r="I965" s="110">
        <v>17106.584451219514</v>
      </c>
      <c r="J965" s="110">
        <v>318.94671592326284</v>
      </c>
      <c r="K965" s="110">
        <v>16787.637735296245</v>
      </c>
      <c r="M965" s="57">
        <f t="shared" si="141"/>
        <v>189.07551975914004</v>
      </c>
      <c r="N965" s="57">
        <f t="shared" si="142"/>
        <v>642.68446347641805</v>
      </c>
      <c r="O965" s="59">
        <f t="shared" si="143"/>
        <v>15955.877752060687</v>
      </c>
      <c r="P965" s="112"/>
      <c r="Q965" s="57">
        <f t="shared" si="144"/>
        <v>7.0716423111000992</v>
      </c>
      <c r="R965" s="57">
        <f t="shared" si="145"/>
        <v>663.75816887406938</v>
      </c>
      <c r="S965" s="37">
        <f t="shared" si="139"/>
        <v>15285.047940875516</v>
      </c>
      <c r="T965" s="37"/>
      <c r="U965" s="37">
        <f t="shared" si="146"/>
        <v>-14.678199589153735</v>
      </c>
      <c r="V965" s="57">
        <f t="shared" si="147"/>
        <v>700.97825310999849</v>
      </c>
      <c r="W965" s="30">
        <f t="shared" si="140"/>
        <v>14584.069687765517</v>
      </c>
      <c r="X965" s="121" t="s">
        <v>1322</v>
      </c>
      <c r="Z965" s="122"/>
      <c r="AM965" s="110"/>
      <c r="AN965" s="110"/>
      <c r="AO965" s="110"/>
      <c r="AP965" s="110"/>
      <c r="AQ965" s="4"/>
      <c r="AR965" s="4"/>
      <c r="AS965" s="4"/>
      <c r="AX965" s="4"/>
      <c r="AY965" s="4"/>
      <c r="AZ965" s="4"/>
    </row>
    <row r="966" spans="2:52" s="3" customFormat="1">
      <c r="C966" s="120" t="s">
        <v>1379</v>
      </c>
      <c r="D966" s="120">
        <v>59</v>
      </c>
      <c r="E966" s="110">
        <v>16284.7080963997</v>
      </c>
      <c r="F966" s="110">
        <v>1497.3153048780489</v>
      </c>
      <c r="G966" s="110">
        <v>1592.8886222106896</v>
      </c>
      <c r="H966" s="110"/>
      <c r="I966" s="110">
        <v>17106.584451219514</v>
      </c>
      <c r="J966" s="110">
        <v>318.94671592326284</v>
      </c>
      <c r="K966" s="110">
        <v>16787.637735296245</v>
      </c>
      <c r="M966" s="57">
        <f t="shared" si="141"/>
        <v>189.07551975914004</v>
      </c>
      <c r="N966" s="57">
        <f t="shared" si="142"/>
        <v>642.68446347641805</v>
      </c>
      <c r="O966" s="59">
        <f t="shared" si="143"/>
        <v>15955.877752060687</v>
      </c>
      <c r="P966" s="112"/>
      <c r="Q966" s="57">
        <f t="shared" si="144"/>
        <v>7.0716423111000992</v>
      </c>
      <c r="R966" s="57">
        <f t="shared" si="145"/>
        <v>663.75816887406938</v>
      </c>
      <c r="S966" s="37">
        <f t="shared" si="139"/>
        <v>15285.047940875516</v>
      </c>
      <c r="T966" s="37"/>
      <c r="U966" s="37">
        <f t="shared" si="146"/>
        <v>-14.678199589153735</v>
      </c>
      <c r="V966" s="57">
        <f t="shared" si="147"/>
        <v>700.97825310999849</v>
      </c>
      <c r="W966" s="30">
        <f t="shared" si="140"/>
        <v>14584.069687765517</v>
      </c>
      <c r="X966" s="121" t="s">
        <v>1322</v>
      </c>
      <c r="Z966" s="122"/>
      <c r="AM966" s="110"/>
      <c r="AN966" s="110"/>
      <c r="AO966" s="110"/>
      <c r="AP966" s="110"/>
      <c r="AQ966" s="4"/>
      <c r="AR966" s="4"/>
      <c r="AS966" s="4"/>
      <c r="AX966" s="4"/>
      <c r="AY966" s="4"/>
      <c r="AZ966" s="4"/>
    </row>
    <row r="967" spans="2:52" s="3" customFormat="1">
      <c r="C967" s="120" t="s">
        <v>1380</v>
      </c>
      <c r="D967" s="120">
        <v>60</v>
      </c>
      <c r="E967" s="110">
        <v>16284.7080963997</v>
      </c>
      <c r="F967" s="110">
        <v>1497.3153048780489</v>
      </c>
      <c r="G967" s="110">
        <v>1592.8886222106896</v>
      </c>
      <c r="H967" s="110"/>
      <c r="I967" s="110">
        <v>17106.584451219514</v>
      </c>
      <c r="J967" s="110">
        <v>318.94671592326284</v>
      </c>
      <c r="K967" s="110">
        <v>16787.637735296245</v>
      </c>
      <c r="M967" s="57">
        <f t="shared" si="141"/>
        <v>189.07551975914004</v>
      </c>
      <c r="N967" s="57">
        <f t="shared" si="142"/>
        <v>642.68446347641805</v>
      </c>
      <c r="O967" s="59">
        <f t="shared" si="143"/>
        <v>15955.877752060687</v>
      </c>
      <c r="P967" s="112"/>
      <c r="Q967" s="57">
        <f t="shared" si="144"/>
        <v>7.0716423111000992</v>
      </c>
      <c r="R967" s="57">
        <f t="shared" si="145"/>
        <v>663.75816887406938</v>
      </c>
      <c r="S967" s="37">
        <f t="shared" si="139"/>
        <v>15285.047940875516</v>
      </c>
      <c r="T967" s="37"/>
      <c r="U967" s="37">
        <f t="shared" si="146"/>
        <v>-14.678199589153735</v>
      </c>
      <c r="V967" s="57">
        <f t="shared" si="147"/>
        <v>700.97825310999849</v>
      </c>
      <c r="W967" s="30">
        <f t="shared" si="140"/>
        <v>14584.069687765517</v>
      </c>
      <c r="X967" s="121" t="s">
        <v>1322</v>
      </c>
      <c r="Z967" s="122"/>
      <c r="AM967" s="110"/>
      <c r="AN967" s="110"/>
      <c r="AO967" s="110"/>
      <c r="AP967" s="110"/>
      <c r="AQ967" s="4"/>
      <c r="AR967" s="4"/>
      <c r="AS967" s="4"/>
      <c r="AX967" s="4"/>
      <c r="AY967" s="4"/>
      <c r="AZ967" s="4"/>
    </row>
    <row r="968" spans="2:52" s="3" customFormat="1">
      <c r="C968" s="120" t="s">
        <v>1381</v>
      </c>
      <c r="D968" s="120">
        <v>61</v>
      </c>
      <c r="E968" s="110">
        <v>16284.7080963997</v>
      </c>
      <c r="F968" s="110">
        <v>1497.3153048780489</v>
      </c>
      <c r="G968" s="110">
        <v>1592.8886222106896</v>
      </c>
      <c r="H968" s="110"/>
      <c r="I968" s="110">
        <v>17106.584451219514</v>
      </c>
      <c r="J968" s="110">
        <v>318.94671592326284</v>
      </c>
      <c r="K968" s="110">
        <v>16787.637735296245</v>
      </c>
      <c r="M968" s="57">
        <f t="shared" si="141"/>
        <v>189.07551975914004</v>
      </c>
      <c r="N968" s="57">
        <f t="shared" si="142"/>
        <v>642.68446347641805</v>
      </c>
      <c r="O968" s="59">
        <f t="shared" si="143"/>
        <v>15955.877752060687</v>
      </c>
      <c r="P968" s="112"/>
      <c r="Q968" s="57">
        <f t="shared" si="144"/>
        <v>7.0716423111000992</v>
      </c>
      <c r="R968" s="57">
        <f t="shared" si="145"/>
        <v>663.75816887406938</v>
      </c>
      <c r="S968" s="37">
        <f t="shared" si="139"/>
        <v>15285.047940875516</v>
      </c>
      <c r="T968" s="37"/>
      <c r="U968" s="37">
        <f t="shared" si="146"/>
        <v>-14.678199589153735</v>
      </c>
      <c r="V968" s="57">
        <f t="shared" si="147"/>
        <v>700.97825310999849</v>
      </c>
      <c r="W968" s="30">
        <f t="shared" si="140"/>
        <v>14584.069687765517</v>
      </c>
      <c r="X968" s="121" t="s">
        <v>1322</v>
      </c>
      <c r="Z968" s="122"/>
      <c r="AM968" s="110"/>
      <c r="AN968" s="110"/>
      <c r="AO968" s="110"/>
      <c r="AP968" s="110"/>
      <c r="AQ968" s="4"/>
      <c r="AR968" s="4"/>
      <c r="AS968" s="4"/>
      <c r="AX968" s="4"/>
      <c r="AY968" s="4"/>
      <c r="AZ968" s="4"/>
    </row>
    <row r="969" spans="2:52" s="3" customFormat="1">
      <c r="C969" s="120" t="s">
        <v>1382</v>
      </c>
      <c r="D969" s="120">
        <v>62</v>
      </c>
      <c r="E969" s="110">
        <v>16284.7080963997</v>
      </c>
      <c r="F969" s="110">
        <v>1497.3153048780489</v>
      </c>
      <c r="G969" s="110">
        <v>1592.8886222106896</v>
      </c>
      <c r="H969" s="110"/>
      <c r="I969" s="110">
        <v>17106.584451219514</v>
      </c>
      <c r="J969" s="110">
        <v>318.94671592326284</v>
      </c>
      <c r="K969" s="110">
        <v>16787.637735296245</v>
      </c>
      <c r="M969" s="57">
        <f t="shared" si="141"/>
        <v>189.07551975914004</v>
      </c>
      <c r="N969" s="57">
        <f t="shared" si="142"/>
        <v>642.68446347641805</v>
      </c>
      <c r="O969" s="59">
        <f t="shared" si="143"/>
        <v>15955.877752060687</v>
      </c>
      <c r="P969" s="112"/>
      <c r="Q969" s="57">
        <f t="shared" si="144"/>
        <v>7.0716423111000992</v>
      </c>
      <c r="R969" s="57">
        <f t="shared" si="145"/>
        <v>663.75816887406938</v>
      </c>
      <c r="S969" s="37">
        <f t="shared" ref="S969:S1016" si="148">O969-P969-Q969-R969</f>
        <v>15285.047940875516</v>
      </c>
      <c r="T969" s="37"/>
      <c r="U969" s="37">
        <f t="shared" si="146"/>
        <v>-14.678199589153735</v>
      </c>
      <c r="V969" s="57">
        <f t="shared" si="147"/>
        <v>700.97825310999849</v>
      </c>
      <c r="W969" s="30">
        <f t="shared" ref="W969:W1016" si="149">O969-P969-Q969-R969-V969</f>
        <v>14584.069687765517</v>
      </c>
      <c r="X969" s="121" t="s">
        <v>1322</v>
      </c>
      <c r="Z969" s="122"/>
      <c r="AM969" s="110"/>
      <c r="AN969" s="110"/>
      <c r="AO969" s="110"/>
      <c r="AP969" s="110"/>
      <c r="AQ969" s="4"/>
      <c r="AR969" s="4"/>
      <c r="AS969" s="4"/>
      <c r="AX969" s="4"/>
      <c r="AY969" s="4"/>
      <c r="AZ969" s="4"/>
    </row>
    <row r="970" spans="2:52" s="3" customFormat="1">
      <c r="C970" s="120" t="s">
        <v>1383</v>
      </c>
      <c r="D970" s="120">
        <v>63</v>
      </c>
      <c r="E970" s="110">
        <v>16284.7080963997</v>
      </c>
      <c r="F970" s="110">
        <v>1497.3153048780489</v>
      </c>
      <c r="G970" s="110">
        <v>1592.8886222106896</v>
      </c>
      <c r="H970" s="110"/>
      <c r="I970" s="110">
        <v>17106.584451219514</v>
      </c>
      <c r="J970" s="110">
        <v>318.94671592326284</v>
      </c>
      <c r="K970" s="110">
        <v>16787.637735296245</v>
      </c>
      <c r="M970" s="57">
        <f t="shared" si="141"/>
        <v>189.07551975914004</v>
      </c>
      <c r="N970" s="57">
        <f t="shared" si="142"/>
        <v>642.68446347641805</v>
      </c>
      <c r="O970" s="59">
        <f t="shared" si="143"/>
        <v>15955.877752060687</v>
      </c>
      <c r="P970" s="112"/>
      <c r="Q970" s="57">
        <f t="shared" si="144"/>
        <v>7.0716423111000992</v>
      </c>
      <c r="R970" s="57">
        <f t="shared" si="145"/>
        <v>663.75816887406938</v>
      </c>
      <c r="S970" s="37">
        <f t="shared" si="148"/>
        <v>15285.047940875516</v>
      </c>
      <c r="T970" s="37"/>
      <c r="U970" s="37">
        <f t="shared" si="146"/>
        <v>-14.678199589153735</v>
      </c>
      <c r="V970" s="57">
        <f t="shared" si="147"/>
        <v>700.97825310999849</v>
      </c>
      <c r="W970" s="30">
        <f t="shared" si="149"/>
        <v>14584.069687765517</v>
      </c>
      <c r="X970" s="121" t="s">
        <v>1322</v>
      </c>
      <c r="Z970" s="122"/>
      <c r="AM970" s="110"/>
      <c r="AN970" s="110"/>
      <c r="AO970" s="110"/>
      <c r="AP970" s="110"/>
      <c r="AQ970" s="4"/>
      <c r="AR970" s="4"/>
      <c r="AS970" s="4"/>
      <c r="AX970" s="4"/>
      <c r="AY970" s="4"/>
      <c r="AZ970" s="4"/>
    </row>
    <row r="971" spans="2:52" s="3" customFormat="1">
      <c r="C971" s="120" t="s">
        <v>1384</v>
      </c>
      <c r="D971" s="120">
        <v>64</v>
      </c>
      <c r="E971" s="110">
        <v>16284.7080963997</v>
      </c>
      <c r="F971" s="110">
        <v>1497.3153048780489</v>
      </c>
      <c r="G971" s="110">
        <v>1592.8886222106896</v>
      </c>
      <c r="H971" s="110"/>
      <c r="I971" s="110">
        <v>17106.584451219514</v>
      </c>
      <c r="J971" s="110">
        <v>318.94671592326284</v>
      </c>
      <c r="K971" s="110">
        <v>16787.637735296245</v>
      </c>
      <c r="M971" s="57">
        <f t="shared" si="141"/>
        <v>189.07551975914004</v>
      </c>
      <c r="N971" s="57">
        <f t="shared" si="142"/>
        <v>642.68446347641805</v>
      </c>
      <c r="O971" s="59">
        <f t="shared" si="143"/>
        <v>15955.877752060687</v>
      </c>
      <c r="P971" s="112"/>
      <c r="Q971" s="57">
        <f t="shared" si="144"/>
        <v>7.0716423111000992</v>
      </c>
      <c r="R971" s="57">
        <f t="shared" si="145"/>
        <v>663.75816887406938</v>
      </c>
      <c r="S971" s="37">
        <f t="shared" si="148"/>
        <v>15285.047940875516</v>
      </c>
      <c r="T971" s="37"/>
      <c r="U971" s="37">
        <f t="shared" si="146"/>
        <v>-14.678199589153735</v>
      </c>
      <c r="V971" s="57">
        <f t="shared" si="147"/>
        <v>700.97825310999849</v>
      </c>
      <c r="W971" s="30">
        <f t="shared" si="149"/>
        <v>14584.069687765517</v>
      </c>
      <c r="X971" s="121" t="s">
        <v>1322</v>
      </c>
      <c r="Z971" s="122"/>
      <c r="AM971" s="110"/>
      <c r="AN971" s="110"/>
      <c r="AO971" s="110"/>
      <c r="AP971" s="110"/>
      <c r="AQ971" s="4"/>
      <c r="AR971" s="4"/>
      <c r="AS971" s="4"/>
      <c r="AX971" s="4"/>
      <c r="AY971" s="4"/>
      <c r="AZ971" s="4"/>
    </row>
    <row r="972" spans="2:52" s="3" customFormat="1">
      <c r="C972" s="120" t="s">
        <v>1385</v>
      </c>
      <c r="D972" s="120">
        <v>65</v>
      </c>
      <c r="E972" s="110">
        <v>16284.7080963997</v>
      </c>
      <c r="F972" s="110">
        <v>1497.3153048780489</v>
      </c>
      <c r="G972" s="110">
        <v>1592.8886222106896</v>
      </c>
      <c r="H972" s="110"/>
      <c r="I972" s="110">
        <v>17106.584451219514</v>
      </c>
      <c r="J972" s="110">
        <v>318.94671592326284</v>
      </c>
      <c r="K972" s="110">
        <v>16787.637735296245</v>
      </c>
      <c r="M972" s="57">
        <f t="shared" ref="M972:M973" si="150">(K972-L972)/(K$1018-L$1018)*M$1018</f>
        <v>189.07551975914004</v>
      </c>
      <c r="N972" s="57">
        <f t="shared" ref="N972:N973" si="151">M972/M$1018*N$1018</f>
        <v>642.68446347641805</v>
      </c>
      <c r="O972" s="59">
        <f t="shared" ref="O972:O973" si="152">K972-L972-M972-N972</f>
        <v>15955.877752060687</v>
      </c>
      <c r="P972" s="112"/>
      <c r="Q972" s="57">
        <f t="shared" ref="Q972:Q973" si="153">(O972-P972)/(O$1018-P$1018)*Q$1018</f>
        <v>7.0716423111000992</v>
      </c>
      <c r="R972" s="57">
        <f t="shared" ref="R972:R973" si="154">Q972/Q$1018*R$1018</f>
        <v>663.75816887406938</v>
      </c>
      <c r="S972" s="37">
        <f t="shared" si="148"/>
        <v>15285.047940875516</v>
      </c>
      <c r="T972" s="37"/>
      <c r="U972" s="37">
        <f t="shared" ref="U972:U973" si="155">(S972-T972)/(S$1018-T$1018)*U$1018</f>
        <v>-14.678199589153735</v>
      </c>
      <c r="V972" s="57">
        <f t="shared" ref="V972:V973" si="156">R972/R$1018*V$1018</f>
        <v>700.97825310999849</v>
      </c>
      <c r="W972" s="30">
        <f t="shared" si="149"/>
        <v>14584.069687765517</v>
      </c>
      <c r="X972" s="121" t="s">
        <v>1322</v>
      </c>
      <c r="Z972" s="122"/>
      <c r="AM972" s="110"/>
      <c r="AN972" s="110"/>
      <c r="AO972" s="110"/>
      <c r="AP972" s="110"/>
      <c r="AQ972" s="4"/>
      <c r="AR972" s="4"/>
      <c r="AS972" s="4"/>
      <c r="AX972" s="4"/>
      <c r="AY972" s="4"/>
      <c r="AZ972" s="4"/>
    </row>
    <row r="973" spans="2:52" s="3" customFormat="1">
      <c r="C973" s="120" t="s">
        <v>1386</v>
      </c>
      <c r="D973" s="120">
        <v>66</v>
      </c>
      <c r="E973" s="110">
        <v>16284.7080963997</v>
      </c>
      <c r="F973" s="110">
        <v>1497.3153048780489</v>
      </c>
      <c r="G973" s="110">
        <v>1592.8886222106896</v>
      </c>
      <c r="H973" s="110"/>
      <c r="I973" s="110">
        <v>17106.584451219514</v>
      </c>
      <c r="J973" s="110">
        <v>318.94671592326284</v>
      </c>
      <c r="K973" s="110">
        <v>16787.637735296245</v>
      </c>
      <c r="M973" s="57">
        <f t="shared" si="150"/>
        <v>189.07551975914004</v>
      </c>
      <c r="N973" s="57">
        <f t="shared" si="151"/>
        <v>642.68446347641805</v>
      </c>
      <c r="O973" s="59">
        <f t="shared" si="152"/>
        <v>15955.877752060687</v>
      </c>
      <c r="P973" s="112"/>
      <c r="Q973" s="57">
        <f t="shared" si="153"/>
        <v>7.0716423111000992</v>
      </c>
      <c r="R973" s="57">
        <f t="shared" si="154"/>
        <v>663.75816887406938</v>
      </c>
      <c r="S973" s="37">
        <f t="shared" si="148"/>
        <v>15285.047940875516</v>
      </c>
      <c r="T973" s="37"/>
      <c r="U973" s="37">
        <f t="shared" si="155"/>
        <v>-14.678199589153735</v>
      </c>
      <c r="V973" s="57">
        <f t="shared" si="156"/>
        <v>700.97825310999849</v>
      </c>
      <c r="W973" s="30">
        <f t="shared" si="149"/>
        <v>14584.069687765517</v>
      </c>
      <c r="X973" s="121" t="s">
        <v>1322</v>
      </c>
      <c r="Z973" s="122"/>
      <c r="AM973" s="110"/>
      <c r="AN973" s="110"/>
      <c r="AO973" s="110"/>
      <c r="AP973" s="110"/>
      <c r="AQ973" s="4"/>
      <c r="AR973" s="4"/>
      <c r="AS973" s="4"/>
      <c r="AX973" s="4"/>
      <c r="AY973" s="4"/>
      <c r="AZ973" s="4"/>
    </row>
    <row r="974" spans="2:52" s="7" customFormat="1">
      <c r="B974" s="197" t="s">
        <v>1387</v>
      </c>
      <c r="C974" s="191"/>
      <c r="D974" s="192"/>
      <c r="E974" s="80"/>
      <c r="F974" s="80"/>
      <c r="G974" s="80"/>
      <c r="H974" s="12"/>
      <c r="I974" s="80"/>
      <c r="J974" s="80"/>
      <c r="K974" s="80"/>
      <c r="L974" s="81"/>
      <c r="M974" s="193"/>
      <c r="N974" s="193"/>
      <c r="O974" s="133"/>
      <c r="P974" s="194"/>
      <c r="Q974" s="193"/>
      <c r="R974" s="193"/>
      <c r="S974" s="195">
        <f t="shared" si="148"/>
        <v>0</v>
      </c>
      <c r="T974" s="195"/>
      <c r="U974" s="195"/>
      <c r="V974" s="193"/>
      <c r="W974" s="196">
        <f t="shared" si="149"/>
        <v>0</v>
      </c>
    </row>
    <row r="975" spans="2:52" s="3" customFormat="1">
      <c r="B975" s="3" t="s">
        <v>38</v>
      </c>
      <c r="C975" s="120" t="s">
        <v>1388</v>
      </c>
      <c r="D975" s="3">
        <v>1</v>
      </c>
      <c r="E975" s="110">
        <v>16284.7080963997</v>
      </c>
      <c r="F975" s="110">
        <v>1497.3153048780489</v>
      </c>
      <c r="G975" s="110">
        <v>1592.8886222106896</v>
      </c>
      <c r="H975" s="110"/>
      <c r="I975" s="110">
        <v>17106.584451219514</v>
      </c>
      <c r="J975" s="110">
        <v>318.94671592326284</v>
      </c>
      <c r="K975" s="110">
        <v>16787.637735296245</v>
      </c>
      <c r="M975" s="57">
        <f t="shared" ref="M975:M1014" si="157">(K975-L975)/(K$1018-L$1018)*M$1018</f>
        <v>189.07551975914004</v>
      </c>
      <c r="N975" s="57">
        <f t="shared" ref="N975:N1014" si="158">M975/M$1018*N$1018</f>
        <v>642.68446347641805</v>
      </c>
      <c r="O975" s="59">
        <f t="shared" ref="O975:O1014" si="159">K975-L975-M975-N975</f>
        <v>15955.877752060687</v>
      </c>
      <c r="P975" s="112"/>
      <c r="Q975" s="57">
        <f t="shared" ref="Q975:Q1014" si="160">(O975-P975)/(O$1018-P$1018)*Q$1018</f>
        <v>7.0716423111000992</v>
      </c>
      <c r="R975" s="57">
        <f t="shared" ref="R975:R1014" si="161">Q975/Q$1018*R$1018</f>
        <v>663.75816887406938</v>
      </c>
      <c r="S975" s="37">
        <f t="shared" si="148"/>
        <v>15285.047940875516</v>
      </c>
      <c r="T975" s="37"/>
      <c r="U975" s="37">
        <f t="shared" ref="U975:U1014" si="162">(S975-T975)/(S$1018-T$1018)*U$1018</f>
        <v>-14.678199589153735</v>
      </c>
      <c r="V975" s="57">
        <f t="shared" ref="V975:V1014" si="163">R975/R$1018*V$1018</f>
        <v>700.97825310999849</v>
      </c>
      <c r="W975" s="30">
        <f t="shared" si="149"/>
        <v>14584.069687765517</v>
      </c>
      <c r="X975" s="121"/>
      <c r="Z975" s="122"/>
      <c r="AM975" s="110"/>
      <c r="AN975" s="110"/>
      <c r="AO975" s="110"/>
      <c r="AP975" s="110"/>
      <c r="AQ975" s="4"/>
      <c r="AR975" s="4"/>
      <c r="AS975" s="4"/>
      <c r="AX975" s="4"/>
      <c r="AY975" s="4"/>
      <c r="AZ975" s="4"/>
    </row>
    <row r="976" spans="2:52" s="3" customFormat="1">
      <c r="C976" s="120" t="s">
        <v>1389</v>
      </c>
      <c r="D976" s="3">
        <v>2</v>
      </c>
      <c r="E976" s="110">
        <v>16284.7080963997</v>
      </c>
      <c r="F976" s="110">
        <v>1497.3153048780489</v>
      </c>
      <c r="G976" s="110">
        <v>1592.8886222106896</v>
      </c>
      <c r="H976" s="110"/>
      <c r="I976" s="110">
        <v>17106.584451219514</v>
      </c>
      <c r="J976" s="110">
        <v>318.94671592326284</v>
      </c>
      <c r="K976" s="110">
        <v>16787.637735296245</v>
      </c>
      <c r="M976" s="57">
        <f t="shared" si="157"/>
        <v>189.07551975914004</v>
      </c>
      <c r="N976" s="57">
        <f t="shared" si="158"/>
        <v>642.68446347641805</v>
      </c>
      <c r="O976" s="59">
        <f t="shared" si="159"/>
        <v>15955.877752060687</v>
      </c>
      <c r="P976" s="112"/>
      <c r="Q976" s="57">
        <f t="shared" si="160"/>
        <v>7.0716423111000992</v>
      </c>
      <c r="R976" s="57">
        <f t="shared" si="161"/>
        <v>663.75816887406938</v>
      </c>
      <c r="S976" s="37">
        <f t="shared" si="148"/>
        <v>15285.047940875516</v>
      </c>
      <c r="T976" s="37"/>
      <c r="U976" s="37">
        <f t="shared" si="162"/>
        <v>-14.678199589153735</v>
      </c>
      <c r="V976" s="57">
        <f t="shared" si="163"/>
        <v>700.97825310999849</v>
      </c>
      <c r="W976" s="30">
        <f t="shared" si="149"/>
        <v>14584.069687765517</v>
      </c>
      <c r="X976" s="121"/>
      <c r="Z976" s="122"/>
      <c r="AM976" s="110"/>
      <c r="AN976" s="110"/>
      <c r="AO976" s="110"/>
      <c r="AP976" s="110"/>
      <c r="AQ976" s="4"/>
      <c r="AR976" s="4"/>
      <c r="AS976" s="4"/>
      <c r="AX976" s="4"/>
      <c r="AY976" s="4"/>
      <c r="AZ976" s="4"/>
    </row>
    <row r="977" spans="3:52" s="3" customFormat="1">
      <c r="C977" s="120" t="s">
        <v>1390</v>
      </c>
      <c r="D977" s="3">
        <v>3</v>
      </c>
      <c r="E977" s="110">
        <v>16284.7080963997</v>
      </c>
      <c r="F977" s="110">
        <v>1497.3153048780489</v>
      </c>
      <c r="G977" s="110">
        <v>1592.8886222106896</v>
      </c>
      <c r="H977" s="110"/>
      <c r="I977" s="110">
        <v>17106.584451219514</v>
      </c>
      <c r="J977" s="110">
        <v>318.94671592326284</v>
      </c>
      <c r="K977" s="110">
        <v>16787.637735296245</v>
      </c>
      <c r="M977" s="57">
        <f t="shared" si="157"/>
        <v>189.07551975914004</v>
      </c>
      <c r="N977" s="57">
        <f t="shared" si="158"/>
        <v>642.68446347641805</v>
      </c>
      <c r="O977" s="59">
        <f t="shared" si="159"/>
        <v>15955.877752060687</v>
      </c>
      <c r="P977" s="112"/>
      <c r="Q977" s="57">
        <f t="shared" si="160"/>
        <v>7.0716423111000992</v>
      </c>
      <c r="R977" s="57">
        <f t="shared" si="161"/>
        <v>663.75816887406938</v>
      </c>
      <c r="S977" s="37">
        <f t="shared" si="148"/>
        <v>15285.047940875516</v>
      </c>
      <c r="T977" s="37"/>
      <c r="U977" s="37">
        <f t="shared" si="162"/>
        <v>-14.678199589153735</v>
      </c>
      <c r="V977" s="57">
        <f t="shared" si="163"/>
        <v>700.97825310999849</v>
      </c>
      <c r="W977" s="30">
        <f t="shared" si="149"/>
        <v>14584.069687765517</v>
      </c>
      <c r="X977" s="121"/>
      <c r="Z977" s="122"/>
      <c r="AM977" s="110"/>
      <c r="AN977" s="110"/>
      <c r="AO977" s="110"/>
      <c r="AP977" s="110"/>
      <c r="AQ977" s="4"/>
      <c r="AR977" s="4"/>
      <c r="AS977" s="4"/>
      <c r="AX977" s="4"/>
      <c r="AY977" s="4"/>
      <c r="AZ977" s="4"/>
    </row>
    <row r="978" spans="3:52" s="3" customFormat="1">
      <c r="C978" s="120" t="s">
        <v>1391</v>
      </c>
      <c r="D978" s="3">
        <v>4</v>
      </c>
      <c r="E978" s="110">
        <v>16284.7080963997</v>
      </c>
      <c r="F978" s="110">
        <v>1497.3153048780489</v>
      </c>
      <c r="G978" s="110">
        <v>1592.8886222106896</v>
      </c>
      <c r="H978" s="110"/>
      <c r="I978" s="110">
        <v>17106.584451219514</v>
      </c>
      <c r="J978" s="110">
        <v>318.94671592326284</v>
      </c>
      <c r="K978" s="110">
        <v>16787.637735296245</v>
      </c>
      <c r="M978" s="57">
        <f t="shared" si="157"/>
        <v>189.07551975914004</v>
      </c>
      <c r="N978" s="57">
        <f t="shared" si="158"/>
        <v>642.68446347641805</v>
      </c>
      <c r="O978" s="59">
        <f t="shared" si="159"/>
        <v>15955.877752060687</v>
      </c>
      <c r="P978" s="112"/>
      <c r="Q978" s="57">
        <f t="shared" si="160"/>
        <v>7.0716423111000992</v>
      </c>
      <c r="R978" s="57">
        <f t="shared" si="161"/>
        <v>663.75816887406938</v>
      </c>
      <c r="S978" s="37">
        <f t="shared" si="148"/>
        <v>15285.047940875516</v>
      </c>
      <c r="T978" s="37"/>
      <c r="U978" s="37">
        <f t="shared" si="162"/>
        <v>-14.678199589153735</v>
      </c>
      <c r="V978" s="57">
        <f t="shared" si="163"/>
        <v>700.97825310999849</v>
      </c>
      <c r="W978" s="30">
        <f t="shared" si="149"/>
        <v>14584.069687765517</v>
      </c>
      <c r="X978" s="121"/>
      <c r="Z978" s="122"/>
      <c r="AM978" s="110"/>
      <c r="AN978" s="110"/>
      <c r="AO978" s="110"/>
      <c r="AP978" s="110"/>
      <c r="AQ978" s="4"/>
      <c r="AR978" s="4"/>
      <c r="AS978" s="4"/>
      <c r="AX978" s="4"/>
      <c r="AY978" s="4"/>
      <c r="AZ978" s="4"/>
    </row>
    <row r="979" spans="3:52" s="3" customFormat="1">
      <c r="C979" s="120" t="s">
        <v>1392</v>
      </c>
      <c r="D979" s="3">
        <v>5</v>
      </c>
      <c r="E979" s="110">
        <v>16284.7080963997</v>
      </c>
      <c r="F979" s="110">
        <v>1497.3153048780489</v>
      </c>
      <c r="G979" s="110">
        <v>1592.8886222106896</v>
      </c>
      <c r="H979" s="110"/>
      <c r="I979" s="110">
        <v>17106.584451219514</v>
      </c>
      <c r="J979" s="110">
        <v>318.94671592326284</v>
      </c>
      <c r="K979" s="110">
        <v>16787.637735296245</v>
      </c>
      <c r="M979" s="57">
        <f t="shared" si="157"/>
        <v>189.07551975914004</v>
      </c>
      <c r="N979" s="57">
        <f t="shared" si="158"/>
        <v>642.68446347641805</v>
      </c>
      <c r="O979" s="59">
        <f t="shared" si="159"/>
        <v>15955.877752060687</v>
      </c>
      <c r="P979" s="112"/>
      <c r="Q979" s="57">
        <f t="shared" si="160"/>
        <v>7.0716423111000992</v>
      </c>
      <c r="R979" s="57">
        <f t="shared" si="161"/>
        <v>663.75816887406938</v>
      </c>
      <c r="S979" s="37">
        <f t="shared" si="148"/>
        <v>15285.047940875516</v>
      </c>
      <c r="T979" s="37"/>
      <c r="U979" s="37">
        <f t="shared" si="162"/>
        <v>-14.678199589153735</v>
      </c>
      <c r="V979" s="57">
        <f t="shared" si="163"/>
        <v>700.97825310999849</v>
      </c>
      <c r="W979" s="30">
        <f t="shared" si="149"/>
        <v>14584.069687765517</v>
      </c>
      <c r="X979" s="121"/>
      <c r="Z979" s="122"/>
      <c r="AM979" s="110"/>
      <c r="AN979" s="110"/>
      <c r="AO979" s="110"/>
      <c r="AP979" s="110"/>
      <c r="AQ979" s="4"/>
      <c r="AR979" s="4"/>
      <c r="AS979" s="4"/>
      <c r="AX979" s="4"/>
      <c r="AY979" s="4"/>
      <c r="AZ979" s="4"/>
    </row>
    <row r="980" spans="3:52" s="3" customFormat="1">
      <c r="C980" s="120" t="s">
        <v>1393</v>
      </c>
      <c r="D980" s="3">
        <v>6</v>
      </c>
      <c r="E980" s="110">
        <v>16284.7080963997</v>
      </c>
      <c r="F980" s="110">
        <v>1497.3153048780489</v>
      </c>
      <c r="G980" s="110">
        <v>1592.8886222106896</v>
      </c>
      <c r="H980" s="110"/>
      <c r="I980" s="110">
        <v>17106.584451219514</v>
      </c>
      <c r="J980" s="110">
        <v>318.94671592326284</v>
      </c>
      <c r="K980" s="110">
        <v>16787.637735296245</v>
      </c>
      <c r="M980" s="57">
        <f t="shared" si="157"/>
        <v>189.07551975914004</v>
      </c>
      <c r="N980" s="57">
        <f t="shared" si="158"/>
        <v>642.68446347641805</v>
      </c>
      <c r="O980" s="59">
        <f t="shared" si="159"/>
        <v>15955.877752060687</v>
      </c>
      <c r="P980" s="112"/>
      <c r="Q980" s="57">
        <f t="shared" si="160"/>
        <v>7.0716423111000992</v>
      </c>
      <c r="R980" s="57">
        <f t="shared" si="161"/>
        <v>663.75816887406938</v>
      </c>
      <c r="S980" s="37">
        <f t="shared" si="148"/>
        <v>15285.047940875516</v>
      </c>
      <c r="T980" s="37"/>
      <c r="U980" s="37">
        <f t="shared" si="162"/>
        <v>-14.678199589153735</v>
      </c>
      <c r="V980" s="57">
        <f t="shared" si="163"/>
        <v>700.97825310999849</v>
      </c>
      <c r="W980" s="30">
        <f t="shared" si="149"/>
        <v>14584.069687765517</v>
      </c>
      <c r="X980" s="121"/>
      <c r="Z980" s="122"/>
      <c r="AM980" s="110"/>
      <c r="AN980" s="110"/>
      <c r="AO980" s="110"/>
      <c r="AP980" s="110"/>
      <c r="AQ980" s="4"/>
      <c r="AR980" s="4"/>
      <c r="AS980" s="4"/>
      <c r="AX980" s="4"/>
      <c r="AY980" s="4"/>
      <c r="AZ980" s="4"/>
    </row>
    <row r="981" spans="3:52" s="3" customFormat="1">
      <c r="C981" s="120" t="s">
        <v>1394</v>
      </c>
      <c r="D981" s="3">
        <v>7</v>
      </c>
      <c r="E981" s="110">
        <v>16284.7080963997</v>
      </c>
      <c r="F981" s="110">
        <v>1497.3153048780489</v>
      </c>
      <c r="G981" s="110">
        <v>1592.8886222106896</v>
      </c>
      <c r="H981" s="110"/>
      <c r="I981" s="110">
        <v>17106.584451219514</v>
      </c>
      <c r="J981" s="110">
        <v>318.94671592326284</v>
      </c>
      <c r="K981" s="110">
        <v>16787.637735296245</v>
      </c>
      <c r="M981" s="57">
        <f t="shared" si="157"/>
        <v>189.07551975914004</v>
      </c>
      <c r="N981" s="57">
        <f t="shared" si="158"/>
        <v>642.68446347641805</v>
      </c>
      <c r="O981" s="59">
        <f t="shared" si="159"/>
        <v>15955.877752060687</v>
      </c>
      <c r="P981" s="112"/>
      <c r="Q981" s="57">
        <f t="shared" si="160"/>
        <v>7.0716423111000992</v>
      </c>
      <c r="R981" s="57">
        <f t="shared" si="161"/>
        <v>663.75816887406938</v>
      </c>
      <c r="S981" s="37">
        <f t="shared" si="148"/>
        <v>15285.047940875516</v>
      </c>
      <c r="T981" s="37"/>
      <c r="U981" s="37">
        <f t="shared" si="162"/>
        <v>-14.678199589153735</v>
      </c>
      <c r="V981" s="57">
        <f t="shared" si="163"/>
        <v>700.97825310999849</v>
      </c>
      <c r="W981" s="30">
        <f t="shared" si="149"/>
        <v>14584.069687765517</v>
      </c>
      <c r="X981" s="121"/>
      <c r="Z981" s="122"/>
      <c r="AM981" s="110"/>
      <c r="AN981" s="110"/>
      <c r="AO981" s="110"/>
      <c r="AP981" s="110"/>
      <c r="AQ981" s="4"/>
      <c r="AR981" s="4"/>
      <c r="AS981" s="4"/>
      <c r="AX981" s="4"/>
      <c r="AY981" s="4"/>
      <c r="AZ981" s="4"/>
    </row>
    <row r="982" spans="3:52" s="3" customFormat="1">
      <c r="C982" s="120" t="s">
        <v>1395</v>
      </c>
      <c r="D982" s="3">
        <v>8</v>
      </c>
      <c r="E982" s="110">
        <v>16284.7080963997</v>
      </c>
      <c r="F982" s="110">
        <v>1497.3153048780489</v>
      </c>
      <c r="G982" s="110">
        <v>1592.8886222106896</v>
      </c>
      <c r="H982" s="110"/>
      <c r="I982" s="110">
        <v>17106.584451219514</v>
      </c>
      <c r="J982" s="110">
        <v>318.94671592326284</v>
      </c>
      <c r="K982" s="110">
        <v>16787.637735296245</v>
      </c>
      <c r="M982" s="57">
        <f t="shared" si="157"/>
        <v>189.07551975914004</v>
      </c>
      <c r="N982" s="57">
        <f t="shared" si="158"/>
        <v>642.68446347641805</v>
      </c>
      <c r="O982" s="59">
        <f t="shared" si="159"/>
        <v>15955.877752060687</v>
      </c>
      <c r="P982" s="112"/>
      <c r="Q982" s="57">
        <f t="shared" si="160"/>
        <v>7.0716423111000992</v>
      </c>
      <c r="R982" s="57">
        <f t="shared" si="161"/>
        <v>663.75816887406938</v>
      </c>
      <c r="S982" s="37">
        <f t="shared" si="148"/>
        <v>15285.047940875516</v>
      </c>
      <c r="T982" s="37"/>
      <c r="U982" s="37">
        <f t="shared" si="162"/>
        <v>-14.678199589153735</v>
      </c>
      <c r="V982" s="57">
        <f t="shared" si="163"/>
        <v>700.97825310999849</v>
      </c>
      <c r="W982" s="30">
        <f t="shared" si="149"/>
        <v>14584.069687765517</v>
      </c>
      <c r="X982" s="121"/>
      <c r="Z982" s="122"/>
      <c r="AM982" s="110"/>
      <c r="AN982" s="110"/>
      <c r="AO982" s="110"/>
      <c r="AP982" s="110"/>
      <c r="AQ982" s="4"/>
      <c r="AR982" s="4"/>
      <c r="AS982" s="4"/>
      <c r="AX982" s="4"/>
      <c r="AY982" s="4"/>
      <c r="AZ982" s="4"/>
    </row>
    <row r="983" spans="3:52" s="3" customFormat="1">
      <c r="C983" s="120" t="s">
        <v>1396</v>
      </c>
      <c r="D983" s="3">
        <v>9</v>
      </c>
      <c r="E983" s="110">
        <v>16284.7080963997</v>
      </c>
      <c r="F983" s="110">
        <v>1497.3153048780489</v>
      </c>
      <c r="G983" s="110">
        <v>1592.8886222106896</v>
      </c>
      <c r="H983" s="110"/>
      <c r="I983" s="110">
        <v>17106.584451219514</v>
      </c>
      <c r="J983" s="110">
        <v>318.94671592326284</v>
      </c>
      <c r="K983" s="110">
        <v>16787.637735296245</v>
      </c>
      <c r="M983" s="57">
        <f t="shared" si="157"/>
        <v>189.07551975914004</v>
      </c>
      <c r="N983" s="57">
        <f t="shared" si="158"/>
        <v>642.68446347641805</v>
      </c>
      <c r="O983" s="59">
        <f t="shared" si="159"/>
        <v>15955.877752060687</v>
      </c>
      <c r="P983" s="112"/>
      <c r="Q983" s="57">
        <f t="shared" si="160"/>
        <v>7.0716423111000992</v>
      </c>
      <c r="R983" s="57">
        <f t="shared" si="161"/>
        <v>663.75816887406938</v>
      </c>
      <c r="S983" s="37">
        <f t="shared" si="148"/>
        <v>15285.047940875516</v>
      </c>
      <c r="T983" s="37"/>
      <c r="U983" s="37">
        <f t="shared" si="162"/>
        <v>-14.678199589153735</v>
      </c>
      <c r="V983" s="57">
        <f t="shared" si="163"/>
        <v>700.97825310999849</v>
      </c>
      <c r="W983" s="30">
        <f t="shared" si="149"/>
        <v>14584.069687765517</v>
      </c>
      <c r="X983" s="121"/>
      <c r="Z983" s="122"/>
      <c r="AM983" s="110"/>
      <c r="AN983" s="110"/>
      <c r="AO983" s="110"/>
      <c r="AP983" s="110"/>
      <c r="AQ983" s="4"/>
      <c r="AR983" s="4"/>
      <c r="AS983" s="4"/>
      <c r="AX983" s="4"/>
      <c r="AY983" s="4"/>
      <c r="AZ983" s="4"/>
    </row>
    <row r="984" spans="3:52" s="3" customFormat="1">
      <c r="C984" s="120" t="s">
        <v>1397</v>
      </c>
      <c r="D984" s="3">
        <v>10</v>
      </c>
      <c r="E984" s="110">
        <v>16284.7080963997</v>
      </c>
      <c r="F984" s="110">
        <v>1497.3153048780489</v>
      </c>
      <c r="G984" s="110">
        <v>1592.8886222106896</v>
      </c>
      <c r="H984" s="110"/>
      <c r="I984" s="110">
        <v>17106.584451219514</v>
      </c>
      <c r="J984" s="110">
        <v>318.94671592326284</v>
      </c>
      <c r="K984" s="110">
        <v>16787.637735296245</v>
      </c>
      <c r="M984" s="57">
        <f t="shared" si="157"/>
        <v>189.07551975914004</v>
      </c>
      <c r="N984" s="57">
        <f t="shared" si="158"/>
        <v>642.68446347641805</v>
      </c>
      <c r="O984" s="59">
        <f t="shared" si="159"/>
        <v>15955.877752060687</v>
      </c>
      <c r="P984" s="112"/>
      <c r="Q984" s="57">
        <f t="shared" si="160"/>
        <v>7.0716423111000992</v>
      </c>
      <c r="R984" s="57">
        <f t="shared" si="161"/>
        <v>663.75816887406938</v>
      </c>
      <c r="S984" s="37">
        <f t="shared" si="148"/>
        <v>15285.047940875516</v>
      </c>
      <c r="T984" s="37"/>
      <c r="U984" s="37">
        <f t="shared" si="162"/>
        <v>-14.678199589153735</v>
      </c>
      <c r="V984" s="57">
        <f t="shared" si="163"/>
        <v>700.97825310999849</v>
      </c>
      <c r="W984" s="30">
        <f t="shared" si="149"/>
        <v>14584.069687765517</v>
      </c>
      <c r="X984" s="121"/>
      <c r="Z984" s="122"/>
      <c r="AM984" s="110"/>
      <c r="AN984" s="110"/>
      <c r="AO984" s="110"/>
      <c r="AP984" s="110"/>
      <c r="AQ984" s="4"/>
      <c r="AR984" s="4"/>
      <c r="AS984" s="4"/>
      <c r="AX984" s="4"/>
      <c r="AY984" s="4"/>
      <c r="AZ984" s="4"/>
    </row>
    <row r="985" spans="3:52" s="3" customFormat="1">
      <c r="C985" s="120" t="s">
        <v>1398</v>
      </c>
      <c r="D985" s="3">
        <v>11</v>
      </c>
      <c r="E985" s="110">
        <v>16284.7080963997</v>
      </c>
      <c r="F985" s="110">
        <v>1497.3153048780489</v>
      </c>
      <c r="G985" s="110">
        <v>1592.8886222106896</v>
      </c>
      <c r="H985" s="110"/>
      <c r="I985" s="110">
        <v>17106.584451219514</v>
      </c>
      <c r="J985" s="110">
        <v>318.94671592326284</v>
      </c>
      <c r="K985" s="110">
        <v>16787.637735296245</v>
      </c>
      <c r="M985" s="57">
        <f t="shared" si="157"/>
        <v>189.07551975914004</v>
      </c>
      <c r="N985" s="57">
        <f t="shared" si="158"/>
        <v>642.68446347641805</v>
      </c>
      <c r="O985" s="59">
        <f t="shared" si="159"/>
        <v>15955.877752060687</v>
      </c>
      <c r="P985" s="112"/>
      <c r="Q985" s="57">
        <f t="shared" si="160"/>
        <v>7.0716423111000992</v>
      </c>
      <c r="R985" s="57">
        <f t="shared" si="161"/>
        <v>663.75816887406938</v>
      </c>
      <c r="S985" s="37">
        <f t="shared" si="148"/>
        <v>15285.047940875516</v>
      </c>
      <c r="T985" s="37"/>
      <c r="U985" s="37">
        <f t="shared" si="162"/>
        <v>-14.678199589153735</v>
      </c>
      <c r="V985" s="57">
        <f t="shared" si="163"/>
        <v>700.97825310999849</v>
      </c>
      <c r="W985" s="30">
        <f t="shared" si="149"/>
        <v>14584.069687765517</v>
      </c>
      <c r="X985" s="121"/>
      <c r="Z985" s="122"/>
      <c r="AM985" s="110"/>
      <c r="AN985" s="110"/>
      <c r="AO985" s="110"/>
      <c r="AP985" s="110"/>
      <c r="AQ985" s="4"/>
      <c r="AR985" s="4"/>
      <c r="AS985" s="4"/>
      <c r="AX985" s="4"/>
      <c r="AY985" s="4"/>
      <c r="AZ985" s="4"/>
    </row>
    <row r="986" spans="3:52" s="3" customFormat="1">
      <c r="C986" s="120" t="s">
        <v>1399</v>
      </c>
      <c r="D986" s="3">
        <v>12</v>
      </c>
      <c r="E986" s="110">
        <v>16284.7080963997</v>
      </c>
      <c r="F986" s="110">
        <v>1497.3153048780489</v>
      </c>
      <c r="G986" s="110">
        <v>1592.8886222106896</v>
      </c>
      <c r="H986" s="110"/>
      <c r="I986" s="110">
        <v>17106.584451219514</v>
      </c>
      <c r="J986" s="110">
        <v>318.94671592326284</v>
      </c>
      <c r="K986" s="110">
        <v>16787.637735296245</v>
      </c>
      <c r="M986" s="57">
        <f t="shared" si="157"/>
        <v>189.07551975914004</v>
      </c>
      <c r="N986" s="57">
        <f t="shared" si="158"/>
        <v>642.68446347641805</v>
      </c>
      <c r="O986" s="59">
        <f t="shared" si="159"/>
        <v>15955.877752060687</v>
      </c>
      <c r="P986" s="112"/>
      <c r="Q986" s="57">
        <f t="shared" si="160"/>
        <v>7.0716423111000992</v>
      </c>
      <c r="R986" s="57">
        <f t="shared" si="161"/>
        <v>663.75816887406938</v>
      </c>
      <c r="S986" s="37">
        <f t="shared" si="148"/>
        <v>15285.047940875516</v>
      </c>
      <c r="T986" s="37"/>
      <c r="U986" s="37">
        <f t="shared" si="162"/>
        <v>-14.678199589153735</v>
      </c>
      <c r="V986" s="57">
        <f t="shared" si="163"/>
        <v>700.97825310999849</v>
      </c>
      <c r="W986" s="30">
        <f t="shared" si="149"/>
        <v>14584.069687765517</v>
      </c>
      <c r="X986" s="121"/>
      <c r="Z986" s="122"/>
      <c r="AM986" s="110"/>
      <c r="AN986" s="110"/>
      <c r="AO986" s="110"/>
      <c r="AP986" s="110"/>
      <c r="AQ986" s="4"/>
      <c r="AR986" s="4"/>
      <c r="AS986" s="4"/>
      <c r="AX986" s="4"/>
      <c r="AY986" s="4"/>
      <c r="AZ986" s="4"/>
    </row>
    <row r="987" spans="3:52" s="3" customFormat="1">
      <c r="C987" s="120" t="s">
        <v>1400</v>
      </c>
      <c r="D987" s="3">
        <v>13</v>
      </c>
      <c r="E987" s="110">
        <v>16284.7080963997</v>
      </c>
      <c r="F987" s="110">
        <v>1497.3153048780489</v>
      </c>
      <c r="G987" s="110">
        <v>1592.8886222106896</v>
      </c>
      <c r="H987" s="110"/>
      <c r="I987" s="110">
        <v>17106.584451219514</v>
      </c>
      <c r="J987" s="110">
        <v>318.94671592326284</v>
      </c>
      <c r="K987" s="110">
        <v>16787.637735296245</v>
      </c>
      <c r="M987" s="57">
        <f t="shared" si="157"/>
        <v>189.07551975914004</v>
      </c>
      <c r="N987" s="57">
        <f t="shared" si="158"/>
        <v>642.68446347641805</v>
      </c>
      <c r="O987" s="59">
        <f t="shared" si="159"/>
        <v>15955.877752060687</v>
      </c>
      <c r="P987" s="112"/>
      <c r="Q987" s="57">
        <f t="shared" si="160"/>
        <v>7.0716423111000992</v>
      </c>
      <c r="R987" s="57">
        <f t="shared" si="161"/>
        <v>663.75816887406938</v>
      </c>
      <c r="S987" s="37">
        <f t="shared" si="148"/>
        <v>15285.047940875516</v>
      </c>
      <c r="T987" s="37"/>
      <c r="U987" s="37">
        <f t="shared" si="162"/>
        <v>-14.678199589153735</v>
      </c>
      <c r="V987" s="57">
        <f t="shared" si="163"/>
        <v>700.97825310999849</v>
      </c>
      <c r="W987" s="30">
        <f t="shared" si="149"/>
        <v>14584.069687765517</v>
      </c>
      <c r="X987" s="121"/>
      <c r="Z987" s="122"/>
      <c r="AM987" s="110"/>
      <c r="AN987" s="110"/>
      <c r="AO987" s="110"/>
      <c r="AP987" s="110"/>
      <c r="AQ987" s="4"/>
      <c r="AR987" s="4"/>
      <c r="AS987" s="4"/>
      <c r="AX987" s="4"/>
      <c r="AY987" s="4"/>
      <c r="AZ987" s="4"/>
    </row>
    <row r="988" spans="3:52" s="3" customFormat="1">
      <c r="C988" s="120" t="s">
        <v>1401</v>
      </c>
      <c r="D988" s="3">
        <v>14</v>
      </c>
      <c r="E988" s="110">
        <v>16284.7080963997</v>
      </c>
      <c r="F988" s="110">
        <v>1497.3153048780489</v>
      </c>
      <c r="G988" s="110">
        <v>1592.8886222106896</v>
      </c>
      <c r="H988" s="110"/>
      <c r="I988" s="110">
        <v>17106.584451219514</v>
      </c>
      <c r="J988" s="110">
        <v>318.94671592326284</v>
      </c>
      <c r="K988" s="110">
        <v>16787.637735296245</v>
      </c>
      <c r="M988" s="57">
        <f t="shared" si="157"/>
        <v>189.07551975914004</v>
      </c>
      <c r="N988" s="57">
        <f t="shared" si="158"/>
        <v>642.68446347641805</v>
      </c>
      <c r="O988" s="59">
        <f t="shared" si="159"/>
        <v>15955.877752060687</v>
      </c>
      <c r="P988" s="112"/>
      <c r="Q988" s="57">
        <f t="shared" si="160"/>
        <v>7.0716423111000992</v>
      </c>
      <c r="R988" s="57">
        <f t="shared" si="161"/>
        <v>663.75816887406938</v>
      </c>
      <c r="S988" s="37">
        <f t="shared" si="148"/>
        <v>15285.047940875516</v>
      </c>
      <c r="T988" s="37"/>
      <c r="U988" s="37">
        <f t="shared" si="162"/>
        <v>-14.678199589153735</v>
      </c>
      <c r="V988" s="57">
        <f t="shared" si="163"/>
        <v>700.97825310999849</v>
      </c>
      <c r="W988" s="30">
        <f t="shared" si="149"/>
        <v>14584.069687765517</v>
      </c>
      <c r="X988" s="121"/>
      <c r="Z988" s="122"/>
      <c r="AM988" s="110"/>
      <c r="AN988" s="110"/>
      <c r="AO988" s="110"/>
      <c r="AP988" s="110"/>
      <c r="AQ988" s="4"/>
      <c r="AR988" s="4"/>
      <c r="AS988" s="4"/>
      <c r="AX988" s="4"/>
      <c r="AY988" s="4"/>
      <c r="AZ988" s="4"/>
    </row>
    <row r="989" spans="3:52" s="3" customFormat="1">
      <c r="C989" s="120" t="s">
        <v>1402</v>
      </c>
      <c r="D989" s="3">
        <v>15</v>
      </c>
      <c r="E989" s="110">
        <v>16284.7080963997</v>
      </c>
      <c r="F989" s="110">
        <v>1497.3153048780489</v>
      </c>
      <c r="G989" s="110">
        <v>1592.8886222106896</v>
      </c>
      <c r="H989" s="110"/>
      <c r="I989" s="110">
        <v>17106.584451219514</v>
      </c>
      <c r="J989" s="110">
        <v>318.94671592326284</v>
      </c>
      <c r="K989" s="110">
        <v>16787.637735296245</v>
      </c>
      <c r="M989" s="57">
        <f t="shared" si="157"/>
        <v>189.07551975914004</v>
      </c>
      <c r="N989" s="57">
        <f t="shared" si="158"/>
        <v>642.68446347641805</v>
      </c>
      <c r="O989" s="59">
        <f t="shared" si="159"/>
        <v>15955.877752060687</v>
      </c>
      <c r="P989" s="112"/>
      <c r="Q989" s="57">
        <f t="shared" si="160"/>
        <v>7.0716423111000992</v>
      </c>
      <c r="R989" s="57">
        <f t="shared" si="161"/>
        <v>663.75816887406938</v>
      </c>
      <c r="S989" s="37">
        <f t="shared" si="148"/>
        <v>15285.047940875516</v>
      </c>
      <c r="T989" s="37"/>
      <c r="U989" s="37">
        <f t="shared" si="162"/>
        <v>-14.678199589153735</v>
      </c>
      <c r="V989" s="57">
        <f t="shared" si="163"/>
        <v>700.97825310999849</v>
      </c>
      <c r="W989" s="30">
        <f t="shared" si="149"/>
        <v>14584.069687765517</v>
      </c>
      <c r="X989" s="121"/>
      <c r="Z989" s="122"/>
      <c r="AM989" s="110"/>
      <c r="AN989" s="110"/>
      <c r="AO989" s="110"/>
      <c r="AP989" s="110"/>
      <c r="AQ989" s="4"/>
      <c r="AR989" s="4"/>
      <c r="AS989" s="4"/>
      <c r="AX989" s="4"/>
      <c r="AY989" s="4"/>
      <c r="AZ989" s="4"/>
    </row>
    <row r="990" spans="3:52" s="3" customFormat="1">
      <c r="C990" s="120" t="s">
        <v>1403</v>
      </c>
      <c r="D990" s="3">
        <v>16</v>
      </c>
      <c r="E990" s="110">
        <v>16284.7080963997</v>
      </c>
      <c r="F990" s="110">
        <v>1497.3153048780489</v>
      </c>
      <c r="G990" s="110">
        <v>1592.8886222106896</v>
      </c>
      <c r="H990" s="110"/>
      <c r="I990" s="110">
        <v>17106.584451219514</v>
      </c>
      <c r="J990" s="110">
        <v>318.94671592326284</v>
      </c>
      <c r="K990" s="110">
        <v>16787.637735296245</v>
      </c>
      <c r="M990" s="57">
        <f t="shared" si="157"/>
        <v>189.07551975914004</v>
      </c>
      <c r="N990" s="57">
        <f t="shared" si="158"/>
        <v>642.68446347641805</v>
      </c>
      <c r="O990" s="59">
        <f t="shared" si="159"/>
        <v>15955.877752060687</v>
      </c>
      <c r="P990" s="112"/>
      <c r="Q990" s="57">
        <f t="shared" si="160"/>
        <v>7.0716423111000992</v>
      </c>
      <c r="R990" s="57">
        <f t="shared" si="161"/>
        <v>663.75816887406938</v>
      </c>
      <c r="S990" s="37">
        <f t="shared" si="148"/>
        <v>15285.047940875516</v>
      </c>
      <c r="T990" s="37"/>
      <c r="U990" s="37">
        <f t="shared" si="162"/>
        <v>-14.678199589153735</v>
      </c>
      <c r="V990" s="57">
        <f t="shared" si="163"/>
        <v>700.97825310999849</v>
      </c>
      <c r="W990" s="30">
        <f t="shared" si="149"/>
        <v>14584.069687765517</v>
      </c>
      <c r="X990" s="121"/>
      <c r="Z990" s="122"/>
      <c r="AM990" s="110"/>
      <c r="AN990" s="110"/>
      <c r="AO990" s="110"/>
      <c r="AP990" s="110"/>
      <c r="AQ990" s="4"/>
      <c r="AR990" s="4"/>
      <c r="AS990" s="4"/>
      <c r="AX990" s="4"/>
      <c r="AY990" s="4"/>
      <c r="AZ990" s="4"/>
    </row>
    <row r="991" spans="3:52" s="3" customFormat="1">
      <c r="C991" s="120" t="s">
        <v>1404</v>
      </c>
      <c r="D991" s="3">
        <v>17</v>
      </c>
      <c r="E991" s="110">
        <v>16284.7080963997</v>
      </c>
      <c r="F991" s="110">
        <v>1497.3153048780489</v>
      </c>
      <c r="G991" s="110">
        <v>1592.8886222106896</v>
      </c>
      <c r="H991" s="110"/>
      <c r="I991" s="110">
        <v>17106.584451219514</v>
      </c>
      <c r="J991" s="110">
        <v>318.94671592326284</v>
      </c>
      <c r="K991" s="110">
        <v>16787.637735296245</v>
      </c>
      <c r="M991" s="57">
        <f t="shared" si="157"/>
        <v>189.07551975914004</v>
      </c>
      <c r="N991" s="57">
        <f t="shared" si="158"/>
        <v>642.68446347641805</v>
      </c>
      <c r="O991" s="59">
        <f t="shared" si="159"/>
        <v>15955.877752060687</v>
      </c>
      <c r="P991" s="112"/>
      <c r="Q991" s="57">
        <f t="shared" si="160"/>
        <v>7.0716423111000992</v>
      </c>
      <c r="R991" s="57">
        <f t="shared" si="161"/>
        <v>663.75816887406938</v>
      </c>
      <c r="S991" s="37">
        <f t="shared" si="148"/>
        <v>15285.047940875516</v>
      </c>
      <c r="T991" s="37"/>
      <c r="U991" s="37">
        <f t="shared" si="162"/>
        <v>-14.678199589153735</v>
      </c>
      <c r="V991" s="57">
        <f t="shared" si="163"/>
        <v>700.97825310999849</v>
      </c>
      <c r="W991" s="30">
        <f t="shared" si="149"/>
        <v>14584.069687765517</v>
      </c>
      <c r="X991" s="121"/>
      <c r="Z991" s="122"/>
      <c r="AM991" s="110"/>
      <c r="AN991" s="110"/>
      <c r="AO991" s="110"/>
      <c r="AP991" s="110"/>
      <c r="AQ991" s="4"/>
      <c r="AR991" s="4"/>
      <c r="AS991" s="4"/>
      <c r="AX991" s="4"/>
      <c r="AY991" s="4"/>
      <c r="AZ991" s="4"/>
    </row>
    <row r="992" spans="3:52" s="3" customFormat="1">
      <c r="C992" s="120" t="s">
        <v>1405</v>
      </c>
      <c r="D992" s="3">
        <v>18</v>
      </c>
      <c r="E992" s="110">
        <v>16284.7080963997</v>
      </c>
      <c r="F992" s="110">
        <v>1497.3153048780489</v>
      </c>
      <c r="G992" s="110">
        <v>1592.8886222106896</v>
      </c>
      <c r="H992" s="110"/>
      <c r="I992" s="110">
        <v>17106.584451219514</v>
      </c>
      <c r="J992" s="110">
        <v>318.94671592326284</v>
      </c>
      <c r="K992" s="110">
        <v>16787.637735296245</v>
      </c>
      <c r="M992" s="57">
        <f t="shared" si="157"/>
        <v>189.07551975914004</v>
      </c>
      <c r="N992" s="57">
        <f t="shared" si="158"/>
        <v>642.68446347641805</v>
      </c>
      <c r="O992" s="59">
        <f t="shared" si="159"/>
        <v>15955.877752060687</v>
      </c>
      <c r="P992" s="112"/>
      <c r="Q992" s="57">
        <f t="shared" si="160"/>
        <v>7.0716423111000992</v>
      </c>
      <c r="R992" s="57">
        <f t="shared" si="161"/>
        <v>663.75816887406938</v>
      </c>
      <c r="S992" s="37">
        <f t="shared" si="148"/>
        <v>15285.047940875516</v>
      </c>
      <c r="T992" s="37"/>
      <c r="U992" s="37">
        <f t="shared" si="162"/>
        <v>-14.678199589153735</v>
      </c>
      <c r="V992" s="57">
        <f t="shared" si="163"/>
        <v>700.97825310999849</v>
      </c>
      <c r="W992" s="30">
        <f t="shared" si="149"/>
        <v>14584.069687765517</v>
      </c>
      <c r="X992" s="121"/>
      <c r="Z992" s="122"/>
      <c r="AM992" s="110"/>
      <c r="AN992" s="110"/>
      <c r="AO992" s="110"/>
      <c r="AP992" s="110"/>
      <c r="AQ992" s="4"/>
      <c r="AR992" s="4"/>
      <c r="AS992" s="4"/>
      <c r="AX992" s="4"/>
      <c r="AY992" s="4"/>
      <c r="AZ992" s="4"/>
    </row>
    <row r="993" spans="3:52" s="3" customFormat="1">
      <c r="C993" s="120" t="s">
        <v>1406</v>
      </c>
      <c r="D993" s="3">
        <v>19</v>
      </c>
      <c r="E993" s="110">
        <v>16284.7080963997</v>
      </c>
      <c r="F993" s="110">
        <v>1497.3153048780489</v>
      </c>
      <c r="G993" s="110">
        <v>1592.8886222106896</v>
      </c>
      <c r="H993" s="110"/>
      <c r="I993" s="110">
        <v>17106.584451219514</v>
      </c>
      <c r="J993" s="110">
        <v>318.94671592326284</v>
      </c>
      <c r="K993" s="110">
        <v>16787.637735296245</v>
      </c>
      <c r="M993" s="57">
        <f t="shared" si="157"/>
        <v>189.07551975914004</v>
      </c>
      <c r="N993" s="57">
        <f t="shared" si="158"/>
        <v>642.68446347641805</v>
      </c>
      <c r="O993" s="59">
        <f t="shared" si="159"/>
        <v>15955.877752060687</v>
      </c>
      <c r="P993" s="112"/>
      <c r="Q993" s="57">
        <f t="shared" si="160"/>
        <v>7.0716423111000992</v>
      </c>
      <c r="R993" s="57">
        <f t="shared" si="161"/>
        <v>663.75816887406938</v>
      </c>
      <c r="S993" s="37">
        <f t="shared" si="148"/>
        <v>15285.047940875516</v>
      </c>
      <c r="T993" s="37"/>
      <c r="U993" s="37">
        <f t="shared" si="162"/>
        <v>-14.678199589153735</v>
      </c>
      <c r="V993" s="57">
        <f t="shared" si="163"/>
        <v>700.97825310999849</v>
      </c>
      <c r="W993" s="30">
        <f t="shared" si="149"/>
        <v>14584.069687765517</v>
      </c>
      <c r="X993" s="121"/>
      <c r="Z993" s="122"/>
      <c r="AM993" s="110"/>
      <c r="AN993" s="110"/>
      <c r="AO993" s="110"/>
      <c r="AP993" s="110"/>
      <c r="AQ993" s="4"/>
      <c r="AR993" s="4"/>
      <c r="AS993" s="4"/>
      <c r="AX993" s="4"/>
      <c r="AY993" s="4"/>
      <c r="AZ993" s="4"/>
    </row>
    <row r="994" spans="3:52" s="3" customFormat="1">
      <c r="C994" s="120" t="s">
        <v>1407</v>
      </c>
      <c r="D994" s="3">
        <v>20</v>
      </c>
      <c r="E994" s="110">
        <v>16284.7080963997</v>
      </c>
      <c r="F994" s="110">
        <v>1497.3153048780489</v>
      </c>
      <c r="G994" s="110">
        <v>1592.8886222106896</v>
      </c>
      <c r="H994" s="110"/>
      <c r="I994" s="110">
        <v>17106.584451219514</v>
      </c>
      <c r="J994" s="110">
        <v>318.94671592326284</v>
      </c>
      <c r="K994" s="110">
        <v>16787.637735296245</v>
      </c>
      <c r="M994" s="57">
        <f t="shared" si="157"/>
        <v>189.07551975914004</v>
      </c>
      <c r="N994" s="57">
        <f t="shared" si="158"/>
        <v>642.68446347641805</v>
      </c>
      <c r="O994" s="59">
        <f t="shared" si="159"/>
        <v>15955.877752060687</v>
      </c>
      <c r="P994" s="112"/>
      <c r="Q994" s="57">
        <f t="shared" si="160"/>
        <v>7.0716423111000992</v>
      </c>
      <c r="R994" s="57">
        <f t="shared" si="161"/>
        <v>663.75816887406938</v>
      </c>
      <c r="S994" s="37">
        <f t="shared" si="148"/>
        <v>15285.047940875516</v>
      </c>
      <c r="T994" s="37"/>
      <c r="U994" s="37">
        <f t="shared" si="162"/>
        <v>-14.678199589153735</v>
      </c>
      <c r="V994" s="57">
        <f t="shared" si="163"/>
        <v>700.97825310999849</v>
      </c>
      <c r="W994" s="30">
        <f t="shared" si="149"/>
        <v>14584.069687765517</v>
      </c>
      <c r="X994" s="121"/>
      <c r="Z994" s="122"/>
      <c r="AM994" s="110"/>
      <c r="AN994" s="110"/>
      <c r="AO994" s="110"/>
      <c r="AP994" s="110"/>
      <c r="AQ994" s="4"/>
      <c r="AR994" s="4"/>
      <c r="AS994" s="4"/>
      <c r="AX994" s="4"/>
      <c r="AY994" s="4"/>
      <c r="AZ994" s="4"/>
    </row>
    <row r="995" spans="3:52" s="3" customFormat="1">
      <c r="C995" s="120" t="s">
        <v>1408</v>
      </c>
      <c r="D995" s="3">
        <v>21</v>
      </c>
      <c r="E995" s="110">
        <v>16284.7080963997</v>
      </c>
      <c r="F995" s="110">
        <v>1497.3153048780489</v>
      </c>
      <c r="G995" s="110">
        <v>1592.8886222106896</v>
      </c>
      <c r="H995" s="110"/>
      <c r="I995" s="110">
        <v>17106.584451219514</v>
      </c>
      <c r="J995" s="110">
        <v>318.94671592326284</v>
      </c>
      <c r="K995" s="110">
        <v>16787.637735296245</v>
      </c>
      <c r="M995" s="57">
        <f t="shared" si="157"/>
        <v>189.07551975914004</v>
      </c>
      <c r="N995" s="57">
        <f t="shared" si="158"/>
        <v>642.68446347641805</v>
      </c>
      <c r="O995" s="59">
        <f t="shared" si="159"/>
        <v>15955.877752060687</v>
      </c>
      <c r="P995" s="112"/>
      <c r="Q995" s="57">
        <f t="shared" si="160"/>
        <v>7.0716423111000992</v>
      </c>
      <c r="R995" s="57">
        <f t="shared" si="161"/>
        <v>663.75816887406938</v>
      </c>
      <c r="S995" s="37">
        <f t="shared" si="148"/>
        <v>15285.047940875516</v>
      </c>
      <c r="T995" s="37"/>
      <c r="U995" s="37">
        <f t="shared" si="162"/>
        <v>-14.678199589153735</v>
      </c>
      <c r="V995" s="57">
        <f t="shared" si="163"/>
        <v>700.97825310999849</v>
      </c>
      <c r="W995" s="30">
        <f t="shared" si="149"/>
        <v>14584.069687765517</v>
      </c>
      <c r="X995" s="121"/>
      <c r="Z995" s="122"/>
      <c r="AM995" s="110"/>
      <c r="AN995" s="110"/>
      <c r="AO995" s="110"/>
      <c r="AP995" s="110"/>
      <c r="AQ995" s="4"/>
      <c r="AR995" s="4"/>
      <c r="AS995" s="4"/>
      <c r="AX995" s="4"/>
      <c r="AY995" s="4"/>
      <c r="AZ995" s="4"/>
    </row>
    <row r="996" spans="3:52" s="3" customFormat="1">
      <c r="C996" s="120" t="s">
        <v>1409</v>
      </c>
      <c r="D996" s="3">
        <v>22</v>
      </c>
      <c r="E996" s="110">
        <v>16284.7080963997</v>
      </c>
      <c r="F996" s="110">
        <v>1497.3153048780489</v>
      </c>
      <c r="G996" s="110">
        <v>1592.8886222106896</v>
      </c>
      <c r="H996" s="110"/>
      <c r="I996" s="110">
        <v>17106.584451219514</v>
      </c>
      <c r="J996" s="110">
        <v>318.94671592326284</v>
      </c>
      <c r="K996" s="110">
        <v>16787.637735296245</v>
      </c>
      <c r="M996" s="57">
        <f t="shared" si="157"/>
        <v>189.07551975914004</v>
      </c>
      <c r="N996" s="57">
        <f t="shared" si="158"/>
        <v>642.68446347641805</v>
      </c>
      <c r="O996" s="59">
        <f t="shared" si="159"/>
        <v>15955.877752060687</v>
      </c>
      <c r="P996" s="112"/>
      <c r="Q996" s="57">
        <f t="shared" si="160"/>
        <v>7.0716423111000992</v>
      </c>
      <c r="R996" s="57">
        <f t="shared" si="161"/>
        <v>663.75816887406938</v>
      </c>
      <c r="S996" s="37">
        <f t="shared" si="148"/>
        <v>15285.047940875516</v>
      </c>
      <c r="T996" s="37"/>
      <c r="U996" s="37">
        <f t="shared" si="162"/>
        <v>-14.678199589153735</v>
      </c>
      <c r="V996" s="57">
        <f t="shared" si="163"/>
        <v>700.97825310999849</v>
      </c>
      <c r="W996" s="30">
        <f t="shared" si="149"/>
        <v>14584.069687765517</v>
      </c>
      <c r="X996" s="121"/>
      <c r="Z996" s="122"/>
      <c r="AM996" s="110"/>
      <c r="AN996" s="110"/>
      <c r="AO996" s="110"/>
      <c r="AP996" s="110"/>
      <c r="AQ996" s="4"/>
      <c r="AR996" s="4"/>
      <c r="AS996" s="4"/>
      <c r="AX996" s="4"/>
      <c r="AY996" s="4"/>
      <c r="AZ996" s="4"/>
    </row>
    <row r="997" spans="3:52" s="3" customFormat="1">
      <c r="C997" s="120" t="s">
        <v>1410</v>
      </c>
      <c r="D997" s="3">
        <v>23</v>
      </c>
      <c r="E997" s="110">
        <v>16284.7080963997</v>
      </c>
      <c r="F997" s="110">
        <v>1497.3153048780489</v>
      </c>
      <c r="G997" s="110">
        <v>1592.8886222106896</v>
      </c>
      <c r="H997" s="110"/>
      <c r="I997" s="110">
        <v>17106.584451219514</v>
      </c>
      <c r="J997" s="110">
        <v>318.94671592326284</v>
      </c>
      <c r="K997" s="110">
        <v>16787.637735296245</v>
      </c>
      <c r="M997" s="57">
        <f t="shared" si="157"/>
        <v>189.07551975914004</v>
      </c>
      <c r="N997" s="57">
        <f t="shared" si="158"/>
        <v>642.68446347641805</v>
      </c>
      <c r="O997" s="59">
        <f t="shared" si="159"/>
        <v>15955.877752060687</v>
      </c>
      <c r="P997" s="112"/>
      <c r="Q997" s="57">
        <f t="shared" si="160"/>
        <v>7.0716423111000992</v>
      </c>
      <c r="R997" s="57">
        <f t="shared" si="161"/>
        <v>663.75816887406938</v>
      </c>
      <c r="S997" s="37">
        <f t="shared" si="148"/>
        <v>15285.047940875516</v>
      </c>
      <c r="T997" s="37"/>
      <c r="U997" s="37">
        <f t="shared" si="162"/>
        <v>-14.678199589153735</v>
      </c>
      <c r="V997" s="57">
        <f t="shared" si="163"/>
        <v>700.97825310999849</v>
      </c>
      <c r="W997" s="30">
        <f t="shared" si="149"/>
        <v>14584.069687765517</v>
      </c>
      <c r="X997" s="121"/>
      <c r="Z997" s="122"/>
      <c r="AM997" s="110"/>
      <c r="AN997" s="110"/>
      <c r="AO997" s="110"/>
      <c r="AP997" s="110"/>
      <c r="AQ997" s="4"/>
      <c r="AR997" s="4"/>
      <c r="AS997" s="4"/>
      <c r="AX997" s="4"/>
      <c r="AY997" s="4"/>
      <c r="AZ997" s="4"/>
    </row>
    <row r="998" spans="3:52" s="3" customFormat="1">
      <c r="C998" s="120" t="s">
        <v>1411</v>
      </c>
      <c r="D998" s="3">
        <v>24</v>
      </c>
      <c r="E998" s="110">
        <v>16284.7080963997</v>
      </c>
      <c r="F998" s="110">
        <v>1497.3153048780489</v>
      </c>
      <c r="G998" s="110">
        <v>1592.8886222106896</v>
      </c>
      <c r="H998" s="110"/>
      <c r="I998" s="110">
        <v>17106.584451219514</v>
      </c>
      <c r="J998" s="110">
        <v>318.94671592326284</v>
      </c>
      <c r="K998" s="110">
        <v>16787.637735296245</v>
      </c>
      <c r="M998" s="57">
        <f t="shared" si="157"/>
        <v>189.07551975914004</v>
      </c>
      <c r="N998" s="57">
        <f t="shared" si="158"/>
        <v>642.68446347641805</v>
      </c>
      <c r="O998" s="59">
        <f t="shared" si="159"/>
        <v>15955.877752060687</v>
      </c>
      <c r="P998" s="112"/>
      <c r="Q998" s="57">
        <f t="shared" si="160"/>
        <v>7.0716423111000992</v>
      </c>
      <c r="R998" s="57">
        <f t="shared" si="161"/>
        <v>663.75816887406938</v>
      </c>
      <c r="S998" s="37">
        <f t="shared" si="148"/>
        <v>15285.047940875516</v>
      </c>
      <c r="T998" s="37"/>
      <c r="U998" s="37">
        <f t="shared" si="162"/>
        <v>-14.678199589153735</v>
      </c>
      <c r="V998" s="57">
        <f t="shared" si="163"/>
        <v>700.97825310999849</v>
      </c>
      <c r="W998" s="30">
        <f t="shared" si="149"/>
        <v>14584.069687765517</v>
      </c>
      <c r="X998" s="121"/>
      <c r="Z998" s="122"/>
      <c r="AM998" s="110"/>
      <c r="AN998" s="110"/>
      <c r="AO998" s="110"/>
      <c r="AP998" s="110"/>
      <c r="AQ998" s="4"/>
      <c r="AR998" s="4"/>
      <c r="AS998" s="4"/>
      <c r="AX998" s="4"/>
      <c r="AY998" s="4"/>
      <c r="AZ998" s="4"/>
    </row>
    <row r="999" spans="3:52" s="3" customFormat="1">
      <c r="C999" s="120" t="s">
        <v>1412</v>
      </c>
      <c r="D999" s="3">
        <v>25</v>
      </c>
      <c r="E999" s="110">
        <v>16284.7080963997</v>
      </c>
      <c r="F999" s="110">
        <v>1497.3153048780489</v>
      </c>
      <c r="G999" s="110">
        <v>1592.8886222106896</v>
      </c>
      <c r="H999" s="110"/>
      <c r="I999" s="110">
        <v>17106.584451219514</v>
      </c>
      <c r="J999" s="110">
        <v>318.94671592326284</v>
      </c>
      <c r="K999" s="110">
        <v>16787.637735296245</v>
      </c>
      <c r="M999" s="57">
        <f t="shared" si="157"/>
        <v>189.07551975914004</v>
      </c>
      <c r="N999" s="57">
        <f t="shared" si="158"/>
        <v>642.68446347641805</v>
      </c>
      <c r="O999" s="59">
        <f t="shared" si="159"/>
        <v>15955.877752060687</v>
      </c>
      <c r="P999" s="112"/>
      <c r="Q999" s="57">
        <f t="shared" si="160"/>
        <v>7.0716423111000992</v>
      </c>
      <c r="R999" s="57">
        <f t="shared" si="161"/>
        <v>663.75816887406938</v>
      </c>
      <c r="S999" s="37">
        <f t="shared" si="148"/>
        <v>15285.047940875516</v>
      </c>
      <c r="T999" s="37"/>
      <c r="U999" s="37">
        <f t="shared" si="162"/>
        <v>-14.678199589153735</v>
      </c>
      <c r="V999" s="57">
        <f t="shared" si="163"/>
        <v>700.97825310999849</v>
      </c>
      <c r="W999" s="30">
        <f t="shared" si="149"/>
        <v>14584.069687765517</v>
      </c>
      <c r="X999" s="121"/>
      <c r="Z999" s="122"/>
      <c r="AM999" s="110"/>
      <c r="AN999" s="110"/>
      <c r="AO999" s="110"/>
      <c r="AP999" s="110"/>
      <c r="AQ999" s="4"/>
      <c r="AR999" s="4"/>
      <c r="AS999" s="4"/>
      <c r="AX999" s="4"/>
      <c r="AY999" s="4"/>
      <c r="AZ999" s="4"/>
    </row>
    <row r="1000" spans="3:52" s="3" customFormat="1">
      <c r="C1000" s="120" t="s">
        <v>1413</v>
      </c>
      <c r="D1000" s="3">
        <v>26</v>
      </c>
      <c r="E1000" s="110">
        <v>16284.7080963997</v>
      </c>
      <c r="F1000" s="110">
        <v>1497.3153048780489</v>
      </c>
      <c r="G1000" s="110">
        <v>1592.8886222106896</v>
      </c>
      <c r="H1000" s="110"/>
      <c r="I1000" s="110">
        <v>17106.584451219514</v>
      </c>
      <c r="J1000" s="110">
        <v>318.94671592326284</v>
      </c>
      <c r="K1000" s="110">
        <v>16787.637735296245</v>
      </c>
      <c r="M1000" s="57">
        <f t="shared" si="157"/>
        <v>189.07551975914004</v>
      </c>
      <c r="N1000" s="57">
        <f t="shared" si="158"/>
        <v>642.68446347641805</v>
      </c>
      <c r="O1000" s="59">
        <f t="shared" si="159"/>
        <v>15955.877752060687</v>
      </c>
      <c r="P1000" s="112"/>
      <c r="Q1000" s="57">
        <f t="shared" si="160"/>
        <v>7.0716423111000992</v>
      </c>
      <c r="R1000" s="57">
        <f t="shared" si="161"/>
        <v>663.75816887406938</v>
      </c>
      <c r="S1000" s="37">
        <f t="shared" si="148"/>
        <v>15285.047940875516</v>
      </c>
      <c r="T1000" s="37"/>
      <c r="U1000" s="37">
        <f t="shared" si="162"/>
        <v>-14.678199589153735</v>
      </c>
      <c r="V1000" s="57">
        <f t="shared" si="163"/>
        <v>700.97825310999849</v>
      </c>
      <c r="W1000" s="30">
        <f t="shared" si="149"/>
        <v>14584.069687765517</v>
      </c>
      <c r="X1000" s="121"/>
      <c r="Z1000" s="122"/>
      <c r="AM1000" s="110"/>
      <c r="AN1000" s="110"/>
      <c r="AO1000" s="110"/>
      <c r="AP1000" s="110"/>
      <c r="AQ1000" s="4"/>
      <c r="AR1000" s="4"/>
      <c r="AS1000" s="4"/>
      <c r="AX1000" s="4"/>
      <c r="AY1000" s="4"/>
      <c r="AZ1000" s="4"/>
    </row>
    <row r="1001" spans="3:52" s="3" customFormat="1">
      <c r="C1001" s="120" t="s">
        <v>1414</v>
      </c>
      <c r="D1001" s="3">
        <v>27</v>
      </c>
      <c r="E1001" s="110">
        <v>16284.7080963997</v>
      </c>
      <c r="F1001" s="110">
        <v>1497.3153048780489</v>
      </c>
      <c r="G1001" s="110">
        <v>1592.8886222106896</v>
      </c>
      <c r="H1001" s="110"/>
      <c r="I1001" s="110">
        <v>17106.584451219514</v>
      </c>
      <c r="J1001" s="110">
        <v>318.94671592326284</v>
      </c>
      <c r="K1001" s="110">
        <v>16787.637735296245</v>
      </c>
      <c r="M1001" s="57">
        <f t="shared" si="157"/>
        <v>189.07551975914004</v>
      </c>
      <c r="N1001" s="57">
        <f t="shared" si="158"/>
        <v>642.68446347641805</v>
      </c>
      <c r="O1001" s="59">
        <f t="shared" si="159"/>
        <v>15955.877752060687</v>
      </c>
      <c r="P1001" s="112"/>
      <c r="Q1001" s="57">
        <f t="shared" si="160"/>
        <v>7.0716423111000992</v>
      </c>
      <c r="R1001" s="57">
        <f t="shared" si="161"/>
        <v>663.75816887406938</v>
      </c>
      <c r="S1001" s="37">
        <f t="shared" si="148"/>
        <v>15285.047940875516</v>
      </c>
      <c r="T1001" s="37"/>
      <c r="U1001" s="37">
        <f t="shared" si="162"/>
        <v>-14.678199589153735</v>
      </c>
      <c r="V1001" s="57">
        <f t="shared" si="163"/>
        <v>700.97825310999849</v>
      </c>
      <c r="W1001" s="30">
        <f t="shared" si="149"/>
        <v>14584.069687765517</v>
      </c>
      <c r="X1001" s="121"/>
      <c r="Z1001" s="122"/>
      <c r="AM1001" s="110"/>
      <c r="AN1001" s="110"/>
      <c r="AO1001" s="110"/>
      <c r="AP1001" s="110"/>
      <c r="AQ1001" s="4"/>
      <c r="AR1001" s="4"/>
      <c r="AS1001" s="4"/>
      <c r="AX1001" s="4"/>
      <c r="AY1001" s="4"/>
      <c r="AZ1001" s="4"/>
    </row>
    <row r="1002" spans="3:52" s="3" customFormat="1">
      <c r="C1002" s="120" t="s">
        <v>1415</v>
      </c>
      <c r="D1002" s="3">
        <v>28</v>
      </c>
      <c r="E1002" s="110">
        <v>16284.7080963997</v>
      </c>
      <c r="F1002" s="110">
        <v>1497.3153048780489</v>
      </c>
      <c r="G1002" s="110">
        <v>1592.8886222106896</v>
      </c>
      <c r="H1002" s="110"/>
      <c r="I1002" s="110">
        <v>17106.584451219514</v>
      </c>
      <c r="J1002" s="110">
        <v>318.94671592326284</v>
      </c>
      <c r="K1002" s="110">
        <v>16787.637735296245</v>
      </c>
      <c r="M1002" s="57">
        <f t="shared" si="157"/>
        <v>189.07551975914004</v>
      </c>
      <c r="N1002" s="57">
        <f t="shared" si="158"/>
        <v>642.68446347641805</v>
      </c>
      <c r="O1002" s="59">
        <f t="shared" si="159"/>
        <v>15955.877752060687</v>
      </c>
      <c r="P1002" s="112"/>
      <c r="Q1002" s="57">
        <f t="shared" si="160"/>
        <v>7.0716423111000992</v>
      </c>
      <c r="R1002" s="57">
        <f t="shared" si="161"/>
        <v>663.75816887406938</v>
      </c>
      <c r="S1002" s="37">
        <f t="shared" si="148"/>
        <v>15285.047940875516</v>
      </c>
      <c r="T1002" s="37"/>
      <c r="U1002" s="37">
        <f t="shared" si="162"/>
        <v>-14.678199589153735</v>
      </c>
      <c r="V1002" s="57">
        <f t="shared" si="163"/>
        <v>700.97825310999849</v>
      </c>
      <c r="W1002" s="30">
        <f t="shared" si="149"/>
        <v>14584.069687765517</v>
      </c>
      <c r="X1002" s="121"/>
      <c r="Z1002" s="122"/>
      <c r="AM1002" s="110"/>
      <c r="AN1002" s="110"/>
      <c r="AO1002" s="110"/>
      <c r="AP1002" s="110"/>
      <c r="AQ1002" s="4"/>
      <c r="AR1002" s="4"/>
      <c r="AS1002" s="4"/>
      <c r="AX1002" s="4"/>
      <c r="AY1002" s="4"/>
      <c r="AZ1002" s="4"/>
    </row>
    <row r="1003" spans="3:52" s="3" customFormat="1">
      <c r="C1003" s="120" t="s">
        <v>1416</v>
      </c>
      <c r="D1003" s="3">
        <v>29</v>
      </c>
      <c r="E1003" s="110">
        <v>16284.7080963997</v>
      </c>
      <c r="F1003" s="110">
        <v>1497.3153048780489</v>
      </c>
      <c r="G1003" s="110">
        <v>1592.8886222106896</v>
      </c>
      <c r="H1003" s="110"/>
      <c r="I1003" s="110">
        <v>17106.584451219514</v>
      </c>
      <c r="J1003" s="110">
        <v>318.94671592326284</v>
      </c>
      <c r="K1003" s="110">
        <v>16787.637735296245</v>
      </c>
      <c r="M1003" s="57">
        <f t="shared" si="157"/>
        <v>189.07551975914004</v>
      </c>
      <c r="N1003" s="57">
        <f t="shared" si="158"/>
        <v>642.68446347641805</v>
      </c>
      <c r="O1003" s="59">
        <f t="shared" si="159"/>
        <v>15955.877752060687</v>
      </c>
      <c r="P1003" s="112"/>
      <c r="Q1003" s="57">
        <f t="shared" si="160"/>
        <v>7.0716423111000992</v>
      </c>
      <c r="R1003" s="57">
        <f t="shared" si="161"/>
        <v>663.75816887406938</v>
      </c>
      <c r="S1003" s="37">
        <f t="shared" si="148"/>
        <v>15285.047940875516</v>
      </c>
      <c r="T1003" s="37"/>
      <c r="U1003" s="37">
        <f t="shared" si="162"/>
        <v>-14.678199589153735</v>
      </c>
      <c r="V1003" s="57">
        <f t="shared" si="163"/>
        <v>700.97825310999849</v>
      </c>
      <c r="W1003" s="30">
        <f t="shared" si="149"/>
        <v>14584.069687765517</v>
      </c>
      <c r="X1003" s="121"/>
      <c r="Z1003" s="122"/>
      <c r="AM1003" s="110"/>
      <c r="AN1003" s="110"/>
      <c r="AO1003" s="110"/>
      <c r="AP1003" s="110"/>
      <c r="AQ1003" s="4"/>
      <c r="AR1003" s="4"/>
      <c r="AS1003" s="4"/>
      <c r="AX1003" s="4"/>
      <c r="AY1003" s="4"/>
      <c r="AZ1003" s="4"/>
    </row>
    <row r="1004" spans="3:52" s="3" customFormat="1">
      <c r="C1004" s="120" t="s">
        <v>1417</v>
      </c>
      <c r="D1004" s="3">
        <v>30</v>
      </c>
      <c r="E1004" s="110">
        <v>16284.7080963997</v>
      </c>
      <c r="F1004" s="110">
        <v>1497.3153048780489</v>
      </c>
      <c r="G1004" s="110">
        <v>1592.8886222106896</v>
      </c>
      <c r="H1004" s="110"/>
      <c r="I1004" s="110">
        <v>17106.584451219514</v>
      </c>
      <c r="J1004" s="110">
        <v>318.94671592326284</v>
      </c>
      <c r="K1004" s="110">
        <v>16787.637735296245</v>
      </c>
      <c r="M1004" s="57">
        <f t="shared" si="157"/>
        <v>189.07551975914004</v>
      </c>
      <c r="N1004" s="57">
        <f t="shared" si="158"/>
        <v>642.68446347641805</v>
      </c>
      <c r="O1004" s="59">
        <f t="shared" si="159"/>
        <v>15955.877752060687</v>
      </c>
      <c r="P1004" s="112"/>
      <c r="Q1004" s="57">
        <f t="shared" si="160"/>
        <v>7.0716423111000992</v>
      </c>
      <c r="R1004" s="57">
        <f t="shared" si="161"/>
        <v>663.75816887406938</v>
      </c>
      <c r="S1004" s="37">
        <f t="shared" si="148"/>
        <v>15285.047940875516</v>
      </c>
      <c r="T1004" s="37"/>
      <c r="U1004" s="37">
        <f t="shared" si="162"/>
        <v>-14.678199589153735</v>
      </c>
      <c r="V1004" s="57">
        <f t="shared" si="163"/>
        <v>700.97825310999849</v>
      </c>
      <c r="W1004" s="30">
        <f t="shared" si="149"/>
        <v>14584.069687765517</v>
      </c>
      <c r="X1004" s="121"/>
      <c r="Z1004" s="122"/>
      <c r="AM1004" s="110"/>
      <c r="AN1004" s="110"/>
      <c r="AO1004" s="110"/>
      <c r="AP1004" s="110"/>
      <c r="AQ1004" s="4"/>
      <c r="AR1004" s="4"/>
      <c r="AS1004" s="4"/>
      <c r="AX1004" s="4"/>
      <c r="AY1004" s="4"/>
      <c r="AZ1004" s="4"/>
    </row>
    <row r="1005" spans="3:52" s="3" customFormat="1">
      <c r="C1005" s="120" t="s">
        <v>1418</v>
      </c>
      <c r="D1005" s="3">
        <v>31</v>
      </c>
      <c r="E1005" s="110">
        <v>16284.7080963997</v>
      </c>
      <c r="F1005" s="110">
        <v>1497.3153048780489</v>
      </c>
      <c r="G1005" s="110">
        <v>1592.8886222106896</v>
      </c>
      <c r="H1005" s="110"/>
      <c r="I1005" s="110">
        <v>17106.584451219514</v>
      </c>
      <c r="J1005" s="110">
        <v>318.94671592326284</v>
      </c>
      <c r="K1005" s="110">
        <v>16787.637735296245</v>
      </c>
      <c r="M1005" s="57">
        <f t="shared" si="157"/>
        <v>189.07551975914004</v>
      </c>
      <c r="N1005" s="57">
        <f t="shared" si="158"/>
        <v>642.68446347641805</v>
      </c>
      <c r="O1005" s="59">
        <f t="shared" si="159"/>
        <v>15955.877752060687</v>
      </c>
      <c r="P1005" s="112"/>
      <c r="Q1005" s="57">
        <f t="shared" si="160"/>
        <v>7.0716423111000992</v>
      </c>
      <c r="R1005" s="57">
        <f t="shared" si="161"/>
        <v>663.75816887406938</v>
      </c>
      <c r="S1005" s="37">
        <f t="shared" si="148"/>
        <v>15285.047940875516</v>
      </c>
      <c r="T1005" s="37"/>
      <c r="U1005" s="37">
        <f t="shared" si="162"/>
        <v>-14.678199589153735</v>
      </c>
      <c r="V1005" s="57">
        <f t="shared" si="163"/>
        <v>700.97825310999849</v>
      </c>
      <c r="W1005" s="30">
        <f t="shared" si="149"/>
        <v>14584.069687765517</v>
      </c>
      <c r="X1005" s="121"/>
      <c r="Z1005" s="122"/>
      <c r="AM1005" s="110"/>
      <c r="AN1005" s="110"/>
      <c r="AO1005" s="110"/>
      <c r="AP1005" s="110"/>
      <c r="AQ1005" s="4"/>
      <c r="AR1005" s="4"/>
      <c r="AS1005" s="4"/>
      <c r="AX1005" s="4"/>
      <c r="AY1005" s="4"/>
      <c r="AZ1005" s="4"/>
    </row>
    <row r="1006" spans="3:52" s="3" customFormat="1">
      <c r="C1006" s="120" t="s">
        <v>1419</v>
      </c>
      <c r="D1006" s="3">
        <v>32</v>
      </c>
      <c r="E1006" s="110">
        <v>16284.7080963997</v>
      </c>
      <c r="F1006" s="110">
        <v>1497.3153048780489</v>
      </c>
      <c r="G1006" s="110">
        <v>1592.8886222106896</v>
      </c>
      <c r="H1006" s="110"/>
      <c r="I1006" s="110">
        <v>17106.584451219514</v>
      </c>
      <c r="J1006" s="110">
        <v>318.94671592326284</v>
      </c>
      <c r="K1006" s="110">
        <v>16787.637735296245</v>
      </c>
      <c r="M1006" s="57">
        <f t="shared" si="157"/>
        <v>189.07551975914004</v>
      </c>
      <c r="N1006" s="57">
        <f t="shared" si="158"/>
        <v>642.68446347641805</v>
      </c>
      <c r="O1006" s="59">
        <f t="shared" si="159"/>
        <v>15955.877752060687</v>
      </c>
      <c r="P1006" s="112"/>
      <c r="Q1006" s="57">
        <f t="shared" si="160"/>
        <v>7.0716423111000992</v>
      </c>
      <c r="R1006" s="57">
        <f t="shared" si="161"/>
        <v>663.75816887406938</v>
      </c>
      <c r="S1006" s="37">
        <f t="shared" si="148"/>
        <v>15285.047940875516</v>
      </c>
      <c r="T1006" s="37"/>
      <c r="U1006" s="37">
        <f t="shared" si="162"/>
        <v>-14.678199589153735</v>
      </c>
      <c r="V1006" s="57">
        <f t="shared" si="163"/>
        <v>700.97825310999849</v>
      </c>
      <c r="W1006" s="30">
        <f t="shared" si="149"/>
        <v>14584.069687765517</v>
      </c>
      <c r="X1006" s="121"/>
      <c r="Z1006" s="122"/>
      <c r="AM1006" s="110"/>
      <c r="AN1006" s="110"/>
      <c r="AO1006" s="110"/>
      <c r="AP1006" s="110"/>
      <c r="AQ1006" s="4"/>
      <c r="AR1006" s="4"/>
      <c r="AS1006" s="4"/>
      <c r="AX1006" s="4"/>
      <c r="AY1006" s="4"/>
      <c r="AZ1006" s="4"/>
    </row>
    <row r="1007" spans="3:52" s="3" customFormat="1">
      <c r="C1007" s="120" t="s">
        <v>1420</v>
      </c>
      <c r="D1007" s="3">
        <v>33</v>
      </c>
      <c r="E1007" s="110">
        <v>16284.7080963997</v>
      </c>
      <c r="F1007" s="110">
        <v>1497.3153048780489</v>
      </c>
      <c r="G1007" s="110">
        <v>1592.8886222106896</v>
      </c>
      <c r="H1007" s="110"/>
      <c r="I1007" s="110">
        <v>17106.584451219514</v>
      </c>
      <c r="J1007" s="110">
        <v>318.94671592326284</v>
      </c>
      <c r="K1007" s="110">
        <v>16787.637735296245</v>
      </c>
      <c r="M1007" s="57">
        <f t="shared" si="157"/>
        <v>189.07551975914004</v>
      </c>
      <c r="N1007" s="57">
        <f t="shared" si="158"/>
        <v>642.68446347641805</v>
      </c>
      <c r="O1007" s="59">
        <f t="shared" si="159"/>
        <v>15955.877752060687</v>
      </c>
      <c r="P1007" s="112"/>
      <c r="Q1007" s="57">
        <f t="shared" si="160"/>
        <v>7.0716423111000992</v>
      </c>
      <c r="R1007" s="57">
        <f t="shared" si="161"/>
        <v>663.75816887406938</v>
      </c>
      <c r="S1007" s="37">
        <f t="shared" si="148"/>
        <v>15285.047940875516</v>
      </c>
      <c r="T1007" s="37"/>
      <c r="U1007" s="37">
        <f t="shared" si="162"/>
        <v>-14.678199589153735</v>
      </c>
      <c r="V1007" s="57">
        <f t="shared" si="163"/>
        <v>700.97825310999849</v>
      </c>
      <c r="W1007" s="30">
        <f t="shared" si="149"/>
        <v>14584.069687765517</v>
      </c>
      <c r="X1007" s="121"/>
      <c r="Z1007" s="122"/>
      <c r="AM1007" s="110"/>
      <c r="AN1007" s="110"/>
      <c r="AO1007" s="110"/>
      <c r="AP1007" s="110"/>
      <c r="AQ1007" s="4"/>
      <c r="AR1007" s="4"/>
      <c r="AS1007" s="4"/>
      <c r="AX1007" s="4"/>
      <c r="AY1007" s="4"/>
      <c r="AZ1007" s="4"/>
    </row>
    <row r="1008" spans="3:52" s="3" customFormat="1">
      <c r="C1008" s="120" t="s">
        <v>1421</v>
      </c>
      <c r="D1008" s="3">
        <v>34</v>
      </c>
      <c r="E1008" s="110">
        <v>16284.7080963997</v>
      </c>
      <c r="F1008" s="110">
        <v>1497.3153048780489</v>
      </c>
      <c r="G1008" s="110">
        <v>1592.8886222106896</v>
      </c>
      <c r="H1008" s="110"/>
      <c r="I1008" s="110">
        <v>17106.584451219514</v>
      </c>
      <c r="J1008" s="110">
        <v>318.94671592326284</v>
      </c>
      <c r="K1008" s="110">
        <v>16787.637735296245</v>
      </c>
      <c r="M1008" s="57">
        <f t="shared" si="157"/>
        <v>189.07551975914004</v>
      </c>
      <c r="N1008" s="57">
        <f t="shared" si="158"/>
        <v>642.68446347641805</v>
      </c>
      <c r="O1008" s="59">
        <f t="shared" si="159"/>
        <v>15955.877752060687</v>
      </c>
      <c r="P1008" s="112"/>
      <c r="Q1008" s="57">
        <f t="shared" si="160"/>
        <v>7.0716423111000992</v>
      </c>
      <c r="R1008" s="57">
        <f t="shared" si="161"/>
        <v>663.75816887406938</v>
      </c>
      <c r="S1008" s="37">
        <f t="shared" si="148"/>
        <v>15285.047940875516</v>
      </c>
      <c r="T1008" s="37"/>
      <c r="U1008" s="37">
        <f t="shared" si="162"/>
        <v>-14.678199589153735</v>
      </c>
      <c r="V1008" s="57">
        <f t="shared" si="163"/>
        <v>700.97825310999849</v>
      </c>
      <c r="W1008" s="30">
        <f t="shared" si="149"/>
        <v>14584.069687765517</v>
      </c>
      <c r="X1008" s="121"/>
      <c r="Z1008" s="122"/>
      <c r="AM1008" s="110"/>
      <c r="AN1008" s="110"/>
      <c r="AO1008" s="110"/>
      <c r="AP1008" s="110"/>
      <c r="AQ1008" s="4"/>
      <c r="AR1008" s="4"/>
      <c r="AS1008" s="4"/>
      <c r="AX1008" s="4"/>
      <c r="AY1008" s="4"/>
      <c r="AZ1008" s="4"/>
    </row>
    <row r="1009" spans="2:52" s="3" customFormat="1">
      <c r="C1009" s="120" t="s">
        <v>1422</v>
      </c>
      <c r="D1009" s="3">
        <v>35</v>
      </c>
      <c r="E1009" s="110">
        <v>16284.7080963997</v>
      </c>
      <c r="F1009" s="110">
        <v>1497.3153048780489</v>
      </c>
      <c r="G1009" s="110">
        <v>1592.8886222106896</v>
      </c>
      <c r="H1009" s="110"/>
      <c r="I1009" s="110">
        <v>17106.584451219514</v>
      </c>
      <c r="J1009" s="110">
        <v>318.94671592326284</v>
      </c>
      <c r="K1009" s="110">
        <v>16787.637735296245</v>
      </c>
      <c r="M1009" s="57">
        <f t="shared" si="157"/>
        <v>189.07551975914004</v>
      </c>
      <c r="N1009" s="57">
        <f t="shared" si="158"/>
        <v>642.68446347641805</v>
      </c>
      <c r="O1009" s="59">
        <f t="shared" si="159"/>
        <v>15955.877752060687</v>
      </c>
      <c r="P1009" s="112"/>
      <c r="Q1009" s="57">
        <f t="shared" si="160"/>
        <v>7.0716423111000992</v>
      </c>
      <c r="R1009" s="57">
        <f t="shared" si="161"/>
        <v>663.75816887406938</v>
      </c>
      <c r="S1009" s="37">
        <f t="shared" si="148"/>
        <v>15285.047940875516</v>
      </c>
      <c r="T1009" s="37"/>
      <c r="U1009" s="37">
        <f t="shared" si="162"/>
        <v>-14.678199589153735</v>
      </c>
      <c r="V1009" s="57">
        <f t="shared" si="163"/>
        <v>700.97825310999849</v>
      </c>
      <c r="W1009" s="30">
        <f t="shared" si="149"/>
        <v>14584.069687765517</v>
      </c>
      <c r="X1009" s="121"/>
      <c r="Z1009" s="122"/>
      <c r="AM1009" s="110"/>
      <c r="AN1009" s="110"/>
      <c r="AO1009" s="110"/>
      <c r="AP1009" s="110"/>
      <c r="AQ1009" s="4"/>
      <c r="AR1009" s="4"/>
      <c r="AS1009" s="4"/>
      <c r="AX1009" s="4"/>
      <c r="AY1009" s="4"/>
      <c r="AZ1009" s="4"/>
    </row>
    <row r="1010" spans="2:52" s="3" customFormat="1">
      <c r="C1010" s="120" t="s">
        <v>1423</v>
      </c>
      <c r="D1010" s="3">
        <v>36</v>
      </c>
      <c r="E1010" s="110">
        <v>16284.7080963997</v>
      </c>
      <c r="F1010" s="110">
        <v>1497.3153048780489</v>
      </c>
      <c r="G1010" s="110">
        <v>1592.8886222106896</v>
      </c>
      <c r="H1010" s="110"/>
      <c r="I1010" s="110">
        <v>17106.584451219514</v>
      </c>
      <c r="J1010" s="110">
        <v>318.94671592326284</v>
      </c>
      <c r="K1010" s="110">
        <v>16787.637735296245</v>
      </c>
      <c r="M1010" s="57">
        <f t="shared" si="157"/>
        <v>189.07551975914004</v>
      </c>
      <c r="N1010" s="57">
        <f t="shared" si="158"/>
        <v>642.68446347641805</v>
      </c>
      <c r="O1010" s="59">
        <f t="shared" si="159"/>
        <v>15955.877752060687</v>
      </c>
      <c r="P1010" s="112"/>
      <c r="Q1010" s="57">
        <f t="shared" si="160"/>
        <v>7.0716423111000992</v>
      </c>
      <c r="R1010" s="57">
        <f t="shared" si="161"/>
        <v>663.75816887406938</v>
      </c>
      <c r="S1010" s="37">
        <f t="shared" si="148"/>
        <v>15285.047940875516</v>
      </c>
      <c r="T1010" s="37"/>
      <c r="U1010" s="37">
        <f t="shared" si="162"/>
        <v>-14.678199589153735</v>
      </c>
      <c r="V1010" s="57">
        <f t="shared" si="163"/>
        <v>700.97825310999849</v>
      </c>
      <c r="W1010" s="30">
        <f t="shared" si="149"/>
        <v>14584.069687765517</v>
      </c>
      <c r="X1010" s="121"/>
      <c r="Z1010" s="122"/>
      <c r="AM1010" s="110"/>
      <c r="AN1010" s="110"/>
      <c r="AO1010" s="110"/>
      <c r="AP1010" s="110"/>
      <c r="AQ1010" s="4"/>
      <c r="AR1010" s="4"/>
      <c r="AS1010" s="4"/>
      <c r="AX1010" s="4"/>
      <c r="AY1010" s="4"/>
      <c r="AZ1010" s="4"/>
    </row>
    <row r="1011" spans="2:52" s="3" customFormat="1">
      <c r="C1011" s="120" t="s">
        <v>1424</v>
      </c>
      <c r="D1011" s="3">
        <v>37</v>
      </c>
      <c r="E1011" s="110">
        <v>16284.7080963997</v>
      </c>
      <c r="F1011" s="110">
        <v>1497.3153048780489</v>
      </c>
      <c r="G1011" s="110">
        <v>1592.8886222106896</v>
      </c>
      <c r="H1011" s="110"/>
      <c r="I1011" s="110">
        <v>17106.584451219514</v>
      </c>
      <c r="J1011" s="110">
        <v>318.94671592326284</v>
      </c>
      <c r="K1011" s="110">
        <v>16787.637735296245</v>
      </c>
      <c r="M1011" s="57">
        <f t="shared" si="157"/>
        <v>189.07551975914004</v>
      </c>
      <c r="N1011" s="57">
        <f t="shared" si="158"/>
        <v>642.68446347641805</v>
      </c>
      <c r="O1011" s="59">
        <f t="shared" si="159"/>
        <v>15955.877752060687</v>
      </c>
      <c r="P1011" s="112"/>
      <c r="Q1011" s="57">
        <f t="shared" si="160"/>
        <v>7.0716423111000992</v>
      </c>
      <c r="R1011" s="57">
        <f t="shared" si="161"/>
        <v>663.75816887406938</v>
      </c>
      <c r="S1011" s="37">
        <f t="shared" si="148"/>
        <v>15285.047940875516</v>
      </c>
      <c r="T1011" s="37"/>
      <c r="U1011" s="37">
        <f t="shared" si="162"/>
        <v>-14.678199589153735</v>
      </c>
      <c r="V1011" s="57">
        <f t="shared" si="163"/>
        <v>700.97825310999849</v>
      </c>
      <c r="W1011" s="30">
        <f t="shared" si="149"/>
        <v>14584.069687765517</v>
      </c>
      <c r="X1011" s="121"/>
      <c r="Z1011" s="122"/>
      <c r="AM1011" s="110"/>
      <c r="AN1011" s="110"/>
      <c r="AO1011" s="110"/>
      <c r="AP1011" s="110"/>
      <c r="AQ1011" s="4"/>
      <c r="AR1011" s="4"/>
      <c r="AS1011" s="4"/>
      <c r="AX1011" s="4"/>
      <c r="AY1011" s="4"/>
      <c r="AZ1011" s="4"/>
    </row>
    <row r="1012" spans="2:52" s="3" customFormat="1">
      <c r="C1012" s="120" t="s">
        <v>1425</v>
      </c>
      <c r="D1012" s="3">
        <v>38</v>
      </c>
      <c r="E1012" s="110">
        <v>16284.7080963997</v>
      </c>
      <c r="F1012" s="110">
        <v>1497.3153048780489</v>
      </c>
      <c r="G1012" s="110">
        <v>1592.8886222106896</v>
      </c>
      <c r="H1012" s="110"/>
      <c r="I1012" s="110">
        <v>17106.584451219514</v>
      </c>
      <c r="J1012" s="110">
        <v>318.94671592326284</v>
      </c>
      <c r="K1012" s="110">
        <v>16787.637735296245</v>
      </c>
      <c r="M1012" s="57">
        <f t="shared" si="157"/>
        <v>189.07551975914004</v>
      </c>
      <c r="N1012" s="57">
        <f t="shared" si="158"/>
        <v>642.68446347641805</v>
      </c>
      <c r="O1012" s="59">
        <f t="shared" si="159"/>
        <v>15955.877752060687</v>
      </c>
      <c r="P1012" s="112"/>
      <c r="Q1012" s="57">
        <f t="shared" si="160"/>
        <v>7.0716423111000992</v>
      </c>
      <c r="R1012" s="57">
        <f t="shared" si="161"/>
        <v>663.75816887406938</v>
      </c>
      <c r="S1012" s="37">
        <f t="shared" si="148"/>
        <v>15285.047940875516</v>
      </c>
      <c r="T1012" s="37"/>
      <c r="U1012" s="37">
        <f t="shared" si="162"/>
        <v>-14.678199589153735</v>
      </c>
      <c r="V1012" s="57">
        <f t="shared" si="163"/>
        <v>700.97825310999849</v>
      </c>
      <c r="W1012" s="30">
        <f t="shared" si="149"/>
        <v>14584.069687765517</v>
      </c>
      <c r="X1012" s="121"/>
      <c r="Z1012" s="122"/>
      <c r="AM1012" s="110"/>
      <c r="AN1012" s="110"/>
      <c r="AO1012" s="110"/>
      <c r="AP1012" s="110"/>
      <c r="AQ1012" s="4"/>
      <c r="AR1012" s="4"/>
      <c r="AS1012" s="4"/>
      <c r="AX1012" s="4"/>
      <c r="AY1012" s="4"/>
      <c r="AZ1012" s="4"/>
    </row>
    <row r="1013" spans="2:52" s="3" customFormat="1">
      <c r="C1013" s="120" t="s">
        <v>1426</v>
      </c>
      <c r="D1013" s="3">
        <v>39</v>
      </c>
      <c r="E1013" s="110">
        <v>16284.7080963997</v>
      </c>
      <c r="F1013" s="110">
        <v>1497.3153048780489</v>
      </c>
      <c r="G1013" s="110">
        <v>1592.8886222106896</v>
      </c>
      <c r="H1013" s="110"/>
      <c r="I1013" s="110">
        <v>17106.584451219514</v>
      </c>
      <c r="J1013" s="110">
        <v>318.94671592326284</v>
      </c>
      <c r="K1013" s="110">
        <v>16787.637735296245</v>
      </c>
      <c r="M1013" s="57">
        <f t="shared" si="157"/>
        <v>189.07551975914004</v>
      </c>
      <c r="N1013" s="57">
        <f t="shared" si="158"/>
        <v>642.68446347641805</v>
      </c>
      <c r="O1013" s="59">
        <f t="shared" si="159"/>
        <v>15955.877752060687</v>
      </c>
      <c r="P1013" s="112"/>
      <c r="Q1013" s="57">
        <f t="shared" si="160"/>
        <v>7.0716423111000992</v>
      </c>
      <c r="R1013" s="57">
        <f t="shared" si="161"/>
        <v>663.75816887406938</v>
      </c>
      <c r="S1013" s="37">
        <f t="shared" si="148"/>
        <v>15285.047940875516</v>
      </c>
      <c r="T1013" s="37"/>
      <c r="U1013" s="37">
        <f t="shared" si="162"/>
        <v>-14.678199589153735</v>
      </c>
      <c r="V1013" s="57">
        <f t="shared" si="163"/>
        <v>700.97825310999849</v>
      </c>
      <c r="W1013" s="30">
        <f t="shared" si="149"/>
        <v>14584.069687765517</v>
      </c>
      <c r="X1013" s="121"/>
      <c r="Z1013" s="122"/>
      <c r="AM1013" s="110"/>
      <c r="AN1013" s="110"/>
      <c r="AO1013" s="110"/>
      <c r="AP1013" s="110"/>
      <c r="AQ1013" s="4"/>
      <c r="AR1013" s="4"/>
      <c r="AS1013" s="4"/>
      <c r="AX1013" s="4"/>
      <c r="AY1013" s="4"/>
      <c r="AZ1013" s="4"/>
    </row>
    <row r="1014" spans="2:52" s="3" customFormat="1">
      <c r="C1014" s="120" t="s">
        <v>1427</v>
      </c>
      <c r="D1014" s="3">
        <v>40</v>
      </c>
      <c r="E1014" s="110">
        <v>16284.7080963997</v>
      </c>
      <c r="F1014" s="110">
        <v>1497.3153048780489</v>
      </c>
      <c r="G1014" s="110">
        <v>1592.8886222106896</v>
      </c>
      <c r="H1014" s="110"/>
      <c r="I1014" s="110">
        <v>17106.584451219514</v>
      </c>
      <c r="J1014" s="110">
        <v>318.94671592326284</v>
      </c>
      <c r="K1014" s="110">
        <v>16787.637735296245</v>
      </c>
      <c r="M1014" s="57">
        <f t="shared" si="157"/>
        <v>189.07551975914004</v>
      </c>
      <c r="N1014" s="57">
        <f t="shared" si="158"/>
        <v>642.68446347641805</v>
      </c>
      <c r="O1014" s="59">
        <f t="shared" si="159"/>
        <v>15955.877752060687</v>
      </c>
      <c r="P1014" s="112"/>
      <c r="Q1014" s="57">
        <f t="shared" si="160"/>
        <v>7.0716423111000992</v>
      </c>
      <c r="R1014" s="57">
        <f t="shared" si="161"/>
        <v>663.75816887406938</v>
      </c>
      <c r="S1014" s="37">
        <f t="shared" si="148"/>
        <v>15285.047940875516</v>
      </c>
      <c r="T1014" s="37"/>
      <c r="U1014" s="37">
        <f t="shared" si="162"/>
        <v>-14.678199589153735</v>
      </c>
      <c r="V1014" s="57">
        <f t="shared" si="163"/>
        <v>700.97825310999849</v>
      </c>
      <c r="W1014" s="30">
        <f t="shared" si="149"/>
        <v>14584.069687765517</v>
      </c>
      <c r="X1014" s="121"/>
      <c r="Z1014" s="122"/>
      <c r="AM1014" s="110"/>
      <c r="AN1014" s="110"/>
      <c r="AO1014" s="110"/>
      <c r="AP1014" s="110"/>
      <c r="AQ1014" s="4"/>
      <c r="AR1014" s="4"/>
      <c r="AS1014" s="4"/>
      <c r="AX1014" s="4"/>
      <c r="AY1014" s="4"/>
      <c r="AZ1014" s="4"/>
    </row>
    <row r="1015" spans="2:52">
      <c r="B1015" s="103" t="s">
        <v>1428</v>
      </c>
      <c r="C1015" s="75"/>
      <c r="D1015" s="83"/>
      <c r="E1015" s="80"/>
      <c r="F1015" s="80"/>
      <c r="G1015" s="80"/>
      <c r="H1015" s="12"/>
      <c r="I1015" s="80"/>
      <c r="J1015" s="31"/>
      <c r="K1015" s="81"/>
      <c r="L1015" s="61"/>
      <c r="M1015" s="37"/>
      <c r="N1015" s="37"/>
      <c r="O1015" s="30"/>
      <c r="P1015" s="123"/>
      <c r="Q1015" s="37"/>
      <c r="R1015" s="37"/>
      <c r="S1015" s="37">
        <f t="shared" si="148"/>
        <v>0</v>
      </c>
      <c r="T1015" s="37"/>
      <c r="U1015" s="37"/>
      <c r="V1015" s="37"/>
      <c r="W1015" s="30">
        <f t="shared" si="149"/>
        <v>0</v>
      </c>
    </row>
    <row r="1016" spans="2:52">
      <c r="B1016" s="84" t="s">
        <v>1429</v>
      </c>
      <c r="C1016" s="124"/>
      <c r="D1016" s="79">
        <v>58</v>
      </c>
      <c r="E1016" s="80">
        <f>$D$1016*E1014</f>
        <v>944513.06959118252</v>
      </c>
      <c r="F1016" s="80">
        <f t="shared" ref="F1016:I1016" si="164">$D$1016*F1014</f>
        <v>86844.287682926835</v>
      </c>
      <c r="G1016" s="80">
        <f t="shared" si="164"/>
        <v>92387.540088220005</v>
      </c>
      <c r="H1016" s="12"/>
      <c r="I1016" s="80">
        <f t="shared" si="164"/>
        <v>992181.89817073185</v>
      </c>
      <c r="J1016" s="80">
        <f t="shared" ref="J1016:K1016" si="165">J1014*58</f>
        <v>18498.909523549246</v>
      </c>
      <c r="K1016" s="80">
        <f t="shared" si="165"/>
        <v>973682.98864718224</v>
      </c>
      <c r="L1016" s="81">
        <v>0</v>
      </c>
      <c r="M1016" s="37">
        <f>(K1016-L1016)/(K$1018-L$1018)*M$1018</f>
        <v>10966.380146030122</v>
      </c>
      <c r="N1016" s="37">
        <f>M1016/M$1018*N$1018</f>
        <v>37275.698881632256</v>
      </c>
      <c r="O1016" s="30">
        <f t="shared" si="114"/>
        <v>925440.90961951984</v>
      </c>
      <c r="P1016" s="28"/>
      <c r="Q1016" s="37">
        <f>(O1016-P1016)/(O$1018-P$1018)*Q$1018</f>
        <v>410.15525404380571</v>
      </c>
      <c r="R1016" s="37">
        <f>Q1016/Q$1018*R$1018</f>
        <v>38497.973794696016</v>
      </c>
      <c r="S1016" s="37">
        <f t="shared" si="148"/>
        <v>886532.78057078004</v>
      </c>
      <c r="T1016" s="37"/>
      <c r="U1016" s="37">
        <f>(S1016-T1016)/(S$1018-T$1018)*U$1018</f>
        <v>-851.33557617091685</v>
      </c>
      <c r="V1016" s="37">
        <f>R1016/R$1018*V$1018</f>
        <v>40656.738680379909</v>
      </c>
      <c r="W1016" s="30">
        <f t="shared" si="149"/>
        <v>845876.04189040011</v>
      </c>
      <c r="X1016" s="125">
        <f>W1016/58</f>
        <v>14584.069687765519</v>
      </c>
    </row>
    <row r="1017" spans="2:52">
      <c r="B1017" s="85"/>
      <c r="C1017" s="84"/>
      <c r="D1017" s="79"/>
      <c r="E1017" s="33"/>
      <c r="F1017" s="7"/>
      <c r="G1017" s="7"/>
      <c r="H1017" s="40"/>
      <c r="I1017" s="33"/>
      <c r="J1017" s="31"/>
      <c r="K1017" s="61"/>
      <c r="L1017" s="81"/>
      <c r="M1017" s="37"/>
      <c r="N1017" s="37"/>
      <c r="O1017" s="30"/>
      <c r="P1017" s="28"/>
      <c r="Q1017" s="37"/>
      <c r="R1017" s="37"/>
      <c r="S1017" s="37"/>
      <c r="T1017" s="37"/>
      <c r="U1017" s="37"/>
      <c r="V1017" s="37"/>
      <c r="W1017" s="30"/>
    </row>
    <row r="1018" spans="2:52" ht="15.75" thickBot="1">
      <c r="B1018" s="126" t="s">
        <v>60</v>
      </c>
      <c r="C1018" s="127"/>
      <c r="D1018" s="79">
        <f>164-106</f>
        <v>58</v>
      </c>
      <c r="E1018" s="128">
        <v>13961963.7117384</v>
      </c>
      <c r="F1018" s="129">
        <f>SUM(F7:F1017)</f>
        <v>1214624.9920706761</v>
      </c>
      <c r="G1018" s="129">
        <f>SUM(G7:G1017)</f>
        <v>1292154.2468837018</v>
      </c>
      <c r="H1018" s="130"/>
      <c r="I1018" s="129">
        <f>SUM(I7:I1016)</f>
        <v>13945000.011811307</v>
      </c>
      <c r="J1018" s="131">
        <v>260000</v>
      </c>
      <c r="K1018" s="129">
        <f>SUM(K7:K1017)</f>
        <v>13685000.011811394</v>
      </c>
      <c r="L1018" s="129">
        <f>SUM(L7:L1017)</f>
        <v>102017.82</v>
      </c>
      <c r="M1018" s="129">
        <v>152982.18</v>
      </c>
      <c r="N1018" s="129">
        <v>520000</v>
      </c>
      <c r="O1018" s="129">
        <f>SUM(O7:O1017)</f>
        <v>12910000.011811333</v>
      </c>
      <c r="P1018" s="129">
        <f>SUM(P7:P1017)</f>
        <v>49300.14</v>
      </c>
      <c r="Q1018" s="129">
        <v>5699.8600000000006</v>
      </c>
      <c r="R1018" s="129">
        <v>535000</v>
      </c>
      <c r="S1018" s="129">
        <f>SUM(S8:S1016)</f>
        <v>12320000.011811459</v>
      </c>
      <c r="T1018" s="129">
        <f>SUM(T8:T1016)</f>
        <v>11819.52</v>
      </c>
      <c r="U1018" s="129">
        <v>-11819.52</v>
      </c>
      <c r="V1018" s="129">
        <v>565000</v>
      </c>
      <c r="W1018" s="129">
        <f>SUM(W7:W1017)</f>
        <v>11755000.011811269</v>
      </c>
    </row>
    <row r="1019" spans="2:52" ht="15.75" thickTop="1">
      <c r="B1019" s="75"/>
      <c r="C1019" s="83"/>
      <c r="D1019" s="83"/>
      <c r="E1019" s="75"/>
      <c r="F1019" s="75"/>
      <c r="G1019" s="75"/>
      <c r="H1019" s="56"/>
      <c r="I1019" s="33"/>
      <c r="J1019" s="31"/>
      <c r="K1019" s="61"/>
      <c r="L1019" s="61"/>
      <c r="M1019" s="27"/>
      <c r="N1019" s="27"/>
      <c r="O1019" s="27"/>
      <c r="P1019" s="28"/>
      <c r="Q1019" s="27"/>
      <c r="R1019" s="27"/>
      <c r="S1019" s="27"/>
      <c r="T1019" s="27"/>
      <c r="U1019" s="27"/>
      <c r="V1019" s="27"/>
      <c r="W1019" s="27"/>
    </row>
    <row r="1020" spans="2:52">
      <c r="B1020" s="75"/>
      <c r="C1020" s="83"/>
      <c r="D1020" s="83"/>
      <c r="E1020" s="132"/>
      <c r="F1020" s="133"/>
      <c r="G1020" s="133"/>
      <c r="H1020" s="133"/>
      <c r="I1020" s="80"/>
      <c r="J1020" s="134"/>
      <c r="K1020" s="81"/>
      <c r="L1020" s="81"/>
      <c r="M1020" s="27"/>
      <c r="N1020" s="27"/>
      <c r="O1020" s="27"/>
      <c r="P1020" s="28"/>
      <c r="Q1020" s="27"/>
      <c r="R1020" s="27"/>
      <c r="S1020" s="27"/>
      <c r="T1020" s="27"/>
      <c r="U1020" s="27"/>
      <c r="V1020" s="27"/>
      <c r="W1020" s="37">
        <v>11755000</v>
      </c>
      <c r="X1020" s="18" t="s">
        <v>1430</v>
      </c>
    </row>
    <row r="1021" spans="2:52">
      <c r="B1021" s="33"/>
      <c r="C1021" s="33"/>
      <c r="D1021" s="79"/>
      <c r="E1021" s="33"/>
      <c r="F1021" s="27"/>
      <c r="G1021" s="27"/>
      <c r="H1021" s="27"/>
      <c r="I1021" s="33"/>
      <c r="J1021" s="31"/>
      <c r="K1021" s="61"/>
      <c r="L1021" s="61"/>
      <c r="M1021" s="27"/>
      <c r="N1021" s="27"/>
      <c r="O1021" s="27"/>
      <c r="P1021" s="28"/>
      <c r="Q1021" s="27"/>
      <c r="R1021" s="27"/>
      <c r="S1021" s="27"/>
      <c r="T1021" s="27"/>
      <c r="U1021" s="27"/>
      <c r="V1021" s="27"/>
      <c r="W1021" s="27"/>
    </row>
    <row r="1022" spans="2:52">
      <c r="B1022" s="33"/>
      <c r="C1022" s="19"/>
      <c r="D1022" s="79"/>
      <c r="E1022" s="135"/>
      <c r="F1022" s="30"/>
      <c r="G1022" s="30"/>
      <c r="H1022" s="30"/>
      <c r="I1022" s="135"/>
      <c r="J1022" s="31"/>
      <c r="K1022" s="61"/>
      <c r="L1022" s="61"/>
      <c r="M1022" s="27"/>
      <c r="N1022" s="27"/>
      <c r="O1022" s="27"/>
      <c r="P1022" s="28"/>
      <c r="Q1022" s="27"/>
      <c r="R1022" s="27"/>
      <c r="S1022" s="27"/>
      <c r="T1022" s="27"/>
      <c r="U1022" s="27"/>
      <c r="V1022" s="27"/>
      <c r="W1022" s="27"/>
    </row>
    <row r="1023" spans="2:52">
      <c r="B1023" s="33"/>
      <c r="C1023" s="19"/>
      <c r="D1023" s="79"/>
      <c r="E1023" s="135"/>
      <c r="F1023" s="30"/>
      <c r="G1023" s="30"/>
      <c r="H1023" s="30"/>
      <c r="I1023" s="135"/>
      <c r="J1023" s="31"/>
      <c r="K1023" s="61"/>
      <c r="L1023" s="61"/>
      <c r="M1023" s="27"/>
      <c r="N1023" s="27"/>
      <c r="O1023" s="27"/>
      <c r="P1023" s="28"/>
      <c r="Q1023" s="27"/>
      <c r="R1023" s="27"/>
      <c r="S1023" s="27"/>
      <c r="T1023" s="27"/>
      <c r="U1023" s="27"/>
      <c r="V1023" s="27"/>
      <c r="W1023" s="27"/>
    </row>
    <row r="1024" spans="2:52">
      <c r="B1024" s="33"/>
      <c r="C1024" s="136"/>
      <c r="D1024" s="79"/>
      <c r="E1024" s="33"/>
      <c r="F1024" s="27"/>
      <c r="G1024" s="27"/>
      <c r="H1024" s="27"/>
      <c r="I1024" s="33"/>
      <c r="J1024" s="31"/>
      <c r="K1024" s="27"/>
      <c r="L1024" s="27"/>
      <c r="M1024" s="27"/>
      <c r="N1024" s="27"/>
      <c r="O1024" s="27"/>
      <c r="P1024" s="28"/>
      <c r="Q1024" s="27"/>
      <c r="R1024" s="27"/>
      <c r="S1024" s="27"/>
      <c r="T1024" s="27"/>
      <c r="U1024" s="27"/>
      <c r="V1024" s="27"/>
      <c r="W1024" s="27"/>
    </row>
    <row r="1025" spans="2:23">
      <c r="B1025" s="33"/>
      <c r="C1025" s="126"/>
      <c r="D1025" s="79"/>
      <c r="E1025" s="33"/>
      <c r="F1025" s="27"/>
      <c r="G1025" s="27"/>
      <c r="H1025" s="27"/>
      <c r="I1025" s="33"/>
      <c r="J1025" s="31"/>
      <c r="K1025" s="27"/>
      <c r="L1025" s="27"/>
      <c r="M1025" s="27"/>
      <c r="N1025" s="27"/>
      <c r="O1025" s="27"/>
      <c r="P1025" s="28"/>
      <c r="Q1025" s="27"/>
      <c r="R1025" s="27"/>
      <c r="S1025" s="27"/>
      <c r="T1025" s="27"/>
      <c r="U1025" s="27"/>
      <c r="V1025" s="27"/>
      <c r="W1025" s="27"/>
    </row>
    <row r="1026" spans="2:23">
      <c r="B1026" s="33"/>
      <c r="C1026" s="79"/>
      <c r="D1026" s="79"/>
      <c r="E1026" s="33"/>
      <c r="F1026" s="27"/>
      <c r="G1026" s="27"/>
      <c r="H1026" s="27"/>
      <c r="I1026" s="33"/>
      <c r="J1026" s="31"/>
      <c r="K1026" s="27"/>
      <c r="L1026" s="27"/>
      <c r="M1026" s="27"/>
      <c r="N1026" s="27"/>
      <c r="O1026" s="27"/>
      <c r="P1026" s="28"/>
      <c r="Q1026" s="27"/>
      <c r="R1026" s="27"/>
      <c r="S1026" s="27"/>
      <c r="T1026" s="27"/>
      <c r="U1026" s="27"/>
      <c r="V1026" s="27"/>
      <c r="W1026" s="27"/>
    </row>
    <row r="1027" spans="2:23">
      <c r="B1027" s="33"/>
      <c r="C1027" s="63"/>
      <c r="D1027" s="63"/>
      <c r="E1027" s="33"/>
      <c r="F1027" s="27"/>
      <c r="G1027" s="27"/>
      <c r="H1027" s="27"/>
      <c r="I1027" s="33"/>
      <c r="J1027" s="31"/>
      <c r="K1027" s="27"/>
      <c r="L1027" s="27"/>
      <c r="M1027" s="27"/>
      <c r="N1027" s="27"/>
      <c r="O1027" s="27"/>
      <c r="P1027" s="28"/>
      <c r="Q1027" s="27"/>
      <c r="R1027" s="27"/>
      <c r="S1027" s="27"/>
      <c r="T1027" s="27"/>
      <c r="U1027" s="27"/>
      <c r="V1027" s="27"/>
      <c r="W1027" s="27"/>
    </row>
    <row r="1028" spans="2:23">
      <c r="B1028" s="33"/>
      <c r="C1028" s="84"/>
      <c r="D1028" s="63"/>
      <c r="E1028" s="33"/>
      <c r="F1028" s="27"/>
      <c r="G1028" s="27"/>
      <c r="H1028" s="27"/>
      <c r="I1028" s="33"/>
      <c r="J1028" s="31"/>
      <c r="K1028" s="27"/>
      <c r="L1028" s="27"/>
      <c r="M1028" s="27"/>
      <c r="N1028" s="27"/>
      <c r="O1028" s="27"/>
      <c r="P1028" s="28"/>
      <c r="Q1028" s="27"/>
      <c r="R1028" s="27"/>
      <c r="S1028" s="27"/>
      <c r="T1028" s="27"/>
      <c r="U1028" s="27"/>
      <c r="V1028" s="27"/>
      <c r="W1028" s="27"/>
    </row>
    <row r="1029" spans="2:23">
      <c r="B1029" s="33"/>
      <c r="C1029" s="84"/>
      <c r="D1029" s="63"/>
      <c r="E1029" s="33"/>
      <c r="F1029" s="27"/>
      <c r="G1029" s="27"/>
      <c r="H1029" s="27"/>
      <c r="I1029" s="33"/>
      <c r="J1029" s="31"/>
      <c r="K1029" s="27"/>
      <c r="L1029" s="27"/>
      <c r="M1029" s="27"/>
      <c r="N1029" s="27"/>
      <c r="O1029" s="27"/>
      <c r="P1029" s="28"/>
      <c r="Q1029" s="27"/>
      <c r="R1029" s="27"/>
      <c r="S1029" s="27"/>
      <c r="T1029" s="27"/>
      <c r="U1029" s="27"/>
      <c r="V1029" s="27"/>
      <c r="W1029" s="27"/>
    </row>
    <row r="1030" spans="2:23">
      <c r="B1030" s="33"/>
      <c r="C1030" s="79"/>
      <c r="D1030" s="79"/>
      <c r="E1030" s="33"/>
      <c r="F1030" s="27"/>
      <c r="G1030" s="27"/>
      <c r="H1030" s="27"/>
      <c r="I1030" s="33"/>
      <c r="J1030" s="31"/>
      <c r="K1030" s="27"/>
      <c r="L1030" s="27"/>
      <c r="M1030" s="27"/>
      <c r="N1030" s="27"/>
      <c r="O1030" s="27"/>
      <c r="P1030" s="28"/>
      <c r="Q1030" s="27"/>
      <c r="R1030" s="27"/>
      <c r="S1030" s="27"/>
      <c r="T1030" s="27"/>
      <c r="U1030" s="27"/>
      <c r="V1030" s="27"/>
      <c r="W1030" s="27"/>
    </row>
    <row r="1031" spans="2:23">
      <c r="B1031" s="33"/>
      <c r="C1031" s="79"/>
      <c r="D1031" s="79"/>
      <c r="E1031" s="33"/>
      <c r="F1031" s="27"/>
      <c r="G1031" s="27"/>
      <c r="H1031" s="27"/>
      <c r="I1031" s="33"/>
      <c r="J1031" s="31"/>
      <c r="K1031" s="27"/>
      <c r="L1031" s="27"/>
      <c r="M1031" s="27"/>
      <c r="N1031" s="27"/>
      <c r="O1031" s="27"/>
      <c r="P1031" s="28"/>
      <c r="Q1031" s="27"/>
      <c r="R1031" s="27"/>
      <c r="S1031" s="27"/>
      <c r="T1031" s="27"/>
      <c r="U1031" s="27"/>
      <c r="V1031" s="27"/>
      <c r="W1031" s="27"/>
    </row>
    <row r="1032" spans="2:23">
      <c r="B1032" s="33"/>
      <c r="C1032" s="79"/>
      <c r="D1032" s="79"/>
      <c r="E1032" s="33"/>
      <c r="F1032" s="27"/>
      <c r="G1032" s="27"/>
      <c r="H1032" s="27"/>
      <c r="I1032" s="33"/>
      <c r="J1032" s="31"/>
      <c r="K1032" s="27"/>
      <c r="L1032" s="27"/>
      <c r="M1032" s="27"/>
      <c r="N1032" s="27"/>
      <c r="O1032" s="27"/>
      <c r="P1032" s="28"/>
      <c r="Q1032" s="27"/>
      <c r="R1032" s="27"/>
      <c r="S1032" s="27"/>
      <c r="T1032" s="27"/>
      <c r="U1032" s="27"/>
      <c r="V1032" s="27"/>
      <c r="W1032" s="27"/>
    </row>
    <row r="1033" spans="2:23">
      <c r="B1033" s="33"/>
      <c r="C1033" s="79"/>
      <c r="D1033" s="79"/>
      <c r="E1033" s="33"/>
      <c r="F1033" s="27"/>
      <c r="G1033" s="27"/>
      <c r="H1033" s="27"/>
      <c r="I1033" s="33"/>
      <c r="J1033" s="31"/>
      <c r="K1033" s="27"/>
      <c r="L1033" s="27"/>
      <c r="M1033" s="27"/>
      <c r="N1033" s="27"/>
      <c r="O1033" s="27"/>
      <c r="P1033" s="28"/>
      <c r="Q1033" s="27"/>
      <c r="R1033" s="27"/>
      <c r="S1033" s="27"/>
      <c r="T1033" s="27"/>
      <c r="U1033" s="27"/>
      <c r="V1033" s="27"/>
      <c r="W1033" s="27"/>
    </row>
    <row r="1034" spans="2:23">
      <c r="B1034" s="33"/>
      <c r="C1034" s="79"/>
      <c r="D1034" s="79"/>
      <c r="E1034" s="33"/>
      <c r="F1034" s="27"/>
      <c r="G1034" s="27"/>
      <c r="H1034" s="27"/>
      <c r="I1034" s="33"/>
      <c r="J1034" s="31"/>
      <c r="K1034" s="27"/>
      <c r="L1034" s="27"/>
      <c r="M1034" s="27"/>
      <c r="N1034" s="27"/>
      <c r="O1034" s="27"/>
      <c r="P1034" s="28"/>
      <c r="Q1034" s="27"/>
      <c r="R1034" s="27"/>
      <c r="S1034" s="27"/>
      <c r="T1034" s="27"/>
      <c r="U1034" s="27"/>
      <c r="V1034" s="27"/>
      <c r="W1034" s="27"/>
    </row>
    <row r="1035" spans="2:23">
      <c r="B1035" s="33"/>
      <c r="C1035" s="79"/>
      <c r="D1035" s="79"/>
      <c r="E1035" s="33"/>
      <c r="F1035" s="27"/>
      <c r="G1035" s="27"/>
      <c r="H1035" s="27"/>
      <c r="I1035" s="33"/>
      <c r="J1035" s="31"/>
      <c r="K1035" s="27"/>
      <c r="L1035" s="27"/>
      <c r="M1035" s="27"/>
      <c r="N1035" s="27"/>
      <c r="O1035" s="27"/>
      <c r="P1035" s="28"/>
      <c r="Q1035" s="27"/>
      <c r="R1035" s="27"/>
      <c r="S1035" s="27"/>
      <c r="T1035" s="27"/>
      <c r="U1035" s="27"/>
      <c r="V1035" s="27"/>
      <c r="W1035" s="27"/>
    </row>
    <row r="1036" spans="2:23">
      <c r="B1036" s="33"/>
      <c r="C1036" s="79"/>
      <c r="D1036" s="79"/>
      <c r="E1036" s="33"/>
      <c r="F1036" s="27"/>
      <c r="G1036" s="27"/>
      <c r="H1036" s="27"/>
      <c r="I1036" s="33"/>
      <c r="J1036" s="31"/>
      <c r="K1036" s="27"/>
      <c r="L1036" s="27"/>
      <c r="M1036" s="27"/>
      <c r="N1036" s="27"/>
      <c r="O1036" s="27"/>
      <c r="P1036" s="28"/>
      <c r="Q1036" s="27"/>
      <c r="R1036" s="27"/>
      <c r="S1036" s="27"/>
      <c r="T1036" s="27"/>
      <c r="U1036" s="27"/>
      <c r="V1036" s="27"/>
      <c r="W1036" s="27"/>
    </row>
    <row r="1037" spans="2:23">
      <c r="B1037" s="33"/>
      <c r="C1037" s="79"/>
      <c r="D1037" s="79"/>
      <c r="E1037" s="33"/>
      <c r="F1037" s="27"/>
      <c r="G1037" s="27"/>
      <c r="H1037" s="27"/>
      <c r="I1037" s="33"/>
      <c r="J1037" s="31"/>
      <c r="K1037" s="27"/>
      <c r="L1037" s="27"/>
      <c r="M1037" s="27"/>
      <c r="N1037" s="27"/>
      <c r="O1037" s="27"/>
      <c r="P1037" s="28"/>
      <c r="Q1037" s="27"/>
      <c r="R1037" s="27"/>
      <c r="S1037" s="27"/>
      <c r="T1037" s="27"/>
      <c r="U1037" s="27"/>
      <c r="V1037" s="27"/>
      <c r="W1037" s="27"/>
    </row>
    <row r="1038" spans="2:23">
      <c r="B1038" s="33"/>
      <c r="C1038" s="79"/>
      <c r="D1038" s="79"/>
      <c r="E1038" s="33"/>
      <c r="F1038" s="27"/>
      <c r="G1038" s="27"/>
      <c r="H1038" s="27"/>
      <c r="I1038" s="33"/>
      <c r="J1038" s="31"/>
      <c r="K1038" s="27"/>
      <c r="L1038" s="27"/>
      <c r="M1038" s="27"/>
      <c r="N1038" s="27"/>
      <c r="O1038" s="27"/>
      <c r="P1038" s="28"/>
      <c r="Q1038" s="27"/>
      <c r="R1038" s="27"/>
      <c r="S1038" s="27"/>
      <c r="T1038" s="27"/>
      <c r="U1038" s="27"/>
      <c r="V1038" s="27"/>
      <c r="W1038" s="27"/>
    </row>
    <row r="1039" spans="2:23">
      <c r="B1039" s="33"/>
      <c r="C1039" s="79"/>
      <c r="D1039" s="79"/>
      <c r="E1039" s="33"/>
      <c r="F1039" s="27"/>
      <c r="G1039" s="27"/>
      <c r="H1039" s="27"/>
      <c r="I1039" s="33"/>
      <c r="J1039" s="31"/>
      <c r="K1039" s="27"/>
      <c r="L1039" s="27"/>
      <c r="M1039" s="27"/>
      <c r="N1039" s="27"/>
      <c r="O1039" s="27"/>
      <c r="P1039" s="28"/>
      <c r="Q1039" s="27"/>
      <c r="R1039" s="27"/>
      <c r="S1039" s="27"/>
      <c r="T1039" s="27"/>
      <c r="U1039" s="27"/>
      <c r="V1039" s="27"/>
      <c r="W1039" s="27"/>
    </row>
    <row r="1040" spans="2:23">
      <c r="B1040" s="33"/>
      <c r="C1040" s="79"/>
      <c r="D1040" s="79"/>
      <c r="E1040" s="33"/>
      <c r="F1040" s="27"/>
      <c r="G1040" s="27"/>
      <c r="H1040" s="27"/>
      <c r="I1040" s="33"/>
      <c r="J1040" s="31"/>
      <c r="K1040" s="27"/>
      <c r="L1040" s="27"/>
      <c r="M1040" s="27"/>
      <c r="N1040" s="27"/>
      <c r="O1040" s="27"/>
      <c r="P1040" s="28"/>
      <c r="Q1040" s="27"/>
      <c r="R1040" s="27"/>
      <c r="S1040" s="27"/>
      <c r="T1040" s="27"/>
      <c r="U1040" s="27"/>
      <c r="V1040" s="27"/>
      <c r="W1040" s="27"/>
    </row>
    <row r="1041" spans="2:23">
      <c r="B1041" s="33"/>
      <c r="C1041" s="79"/>
      <c r="D1041" s="79"/>
      <c r="E1041" s="33"/>
      <c r="F1041" s="27"/>
      <c r="G1041" s="27"/>
      <c r="H1041" s="27"/>
      <c r="I1041" s="33"/>
      <c r="J1041" s="31"/>
      <c r="K1041" s="27"/>
      <c r="L1041" s="27"/>
      <c r="M1041" s="27"/>
      <c r="N1041" s="27"/>
      <c r="O1041" s="27"/>
      <c r="P1041" s="28"/>
      <c r="Q1041" s="27"/>
      <c r="R1041" s="27"/>
      <c r="S1041" s="27"/>
      <c r="T1041" s="27"/>
      <c r="U1041" s="27"/>
      <c r="V1041" s="27"/>
      <c r="W1041" s="27"/>
    </row>
    <row r="1042" spans="2:23">
      <c r="B1042" s="33"/>
      <c r="C1042" s="79"/>
      <c r="D1042" s="79"/>
      <c r="E1042" s="33"/>
      <c r="F1042" s="27"/>
      <c r="G1042" s="27"/>
      <c r="H1042" s="27"/>
      <c r="I1042" s="33"/>
      <c r="J1042" s="31"/>
      <c r="K1042" s="27"/>
      <c r="L1042" s="27"/>
      <c r="M1042" s="27"/>
      <c r="N1042" s="27"/>
      <c r="O1042" s="27"/>
      <c r="P1042" s="28"/>
      <c r="Q1042" s="27"/>
      <c r="R1042" s="27"/>
      <c r="S1042" s="27"/>
      <c r="T1042" s="27"/>
      <c r="U1042" s="27"/>
      <c r="V1042" s="27"/>
      <c r="W1042" s="27"/>
    </row>
    <row r="1043" spans="2:23">
      <c r="B1043" s="33"/>
      <c r="C1043" s="79"/>
      <c r="D1043" s="79"/>
      <c r="E1043" s="33"/>
      <c r="F1043" s="27"/>
      <c r="G1043" s="27"/>
      <c r="H1043" s="27"/>
      <c r="I1043" s="33"/>
      <c r="J1043" s="31"/>
      <c r="K1043" s="27"/>
      <c r="L1043" s="27"/>
      <c r="M1043" s="27"/>
      <c r="N1043" s="27"/>
      <c r="O1043" s="27"/>
      <c r="P1043" s="28"/>
      <c r="Q1043" s="27"/>
      <c r="R1043" s="27"/>
      <c r="S1043" s="27"/>
      <c r="T1043" s="27"/>
      <c r="U1043" s="27"/>
      <c r="V1043" s="27"/>
      <c r="W1043" s="27"/>
    </row>
    <row r="1044" spans="2:23">
      <c r="B1044" s="33"/>
      <c r="C1044" s="79"/>
      <c r="D1044" s="79"/>
      <c r="E1044" s="33"/>
      <c r="F1044" s="27"/>
      <c r="G1044" s="27"/>
      <c r="H1044" s="27"/>
      <c r="I1044" s="33"/>
      <c r="J1044" s="31"/>
      <c r="K1044" s="27"/>
      <c r="L1044" s="27"/>
      <c r="M1044" s="27"/>
      <c r="N1044" s="27"/>
      <c r="O1044" s="27"/>
      <c r="P1044" s="28"/>
      <c r="Q1044" s="27"/>
      <c r="R1044" s="27"/>
      <c r="S1044" s="27"/>
      <c r="T1044" s="27"/>
      <c r="U1044" s="27"/>
      <c r="V1044" s="27"/>
      <c r="W1044" s="27"/>
    </row>
    <row r="1045" spans="2:23">
      <c r="B1045" s="33"/>
      <c r="C1045" s="79"/>
      <c r="D1045" s="79"/>
      <c r="E1045" s="33"/>
      <c r="F1045" s="27"/>
      <c r="G1045" s="27"/>
      <c r="H1045" s="27"/>
      <c r="I1045" s="33"/>
      <c r="J1045" s="31"/>
      <c r="K1045" s="27"/>
      <c r="L1045" s="27"/>
      <c r="M1045" s="27"/>
      <c r="N1045" s="27"/>
      <c r="O1045" s="27"/>
      <c r="P1045" s="28"/>
      <c r="Q1045" s="27"/>
      <c r="R1045" s="27"/>
      <c r="S1045" s="27"/>
      <c r="T1045" s="27"/>
      <c r="U1045" s="27"/>
      <c r="V1045" s="27"/>
      <c r="W1045" s="27"/>
    </row>
    <row r="1046" spans="2:23">
      <c r="B1046" s="33"/>
      <c r="C1046" s="79"/>
      <c r="D1046" s="79"/>
      <c r="E1046" s="33"/>
      <c r="F1046" s="27"/>
      <c r="G1046" s="27"/>
      <c r="H1046" s="27"/>
      <c r="I1046" s="33"/>
      <c r="J1046" s="31"/>
      <c r="K1046" s="27"/>
      <c r="L1046" s="27"/>
      <c r="M1046" s="27"/>
      <c r="N1046" s="27"/>
      <c r="O1046" s="27"/>
      <c r="P1046" s="28"/>
      <c r="Q1046" s="27"/>
      <c r="R1046" s="27"/>
      <c r="S1046" s="27"/>
      <c r="T1046" s="27"/>
      <c r="U1046" s="27"/>
      <c r="V1046" s="27"/>
      <c r="W1046" s="27"/>
    </row>
    <row r="1047" spans="2:23">
      <c r="B1047" s="33"/>
      <c r="C1047" s="79"/>
      <c r="D1047" s="79"/>
      <c r="E1047" s="33"/>
      <c r="F1047" s="27"/>
      <c r="G1047" s="27"/>
      <c r="H1047" s="27"/>
      <c r="I1047" s="33"/>
      <c r="J1047" s="31"/>
      <c r="K1047" s="27"/>
      <c r="L1047" s="27"/>
      <c r="M1047" s="27"/>
      <c r="N1047" s="27"/>
      <c r="O1047" s="27"/>
      <c r="P1047" s="28"/>
      <c r="Q1047" s="27"/>
      <c r="R1047" s="27"/>
      <c r="S1047" s="27"/>
      <c r="T1047" s="27"/>
      <c r="U1047" s="27"/>
      <c r="V1047" s="27"/>
      <c r="W1047" s="27"/>
    </row>
    <row r="1048" spans="2:23">
      <c r="B1048" s="33"/>
      <c r="C1048" s="79"/>
      <c r="D1048" s="79"/>
      <c r="E1048" s="33"/>
      <c r="F1048" s="27"/>
      <c r="G1048" s="27"/>
      <c r="H1048" s="27"/>
      <c r="I1048" s="33"/>
      <c r="J1048" s="31"/>
      <c r="K1048" s="27"/>
      <c r="L1048" s="27"/>
      <c r="M1048" s="27"/>
      <c r="N1048" s="27"/>
      <c r="O1048" s="27"/>
      <c r="P1048" s="28"/>
      <c r="Q1048" s="27"/>
      <c r="R1048" s="27"/>
      <c r="S1048" s="27"/>
      <c r="T1048" s="27"/>
      <c r="U1048" s="27"/>
      <c r="V1048" s="27"/>
      <c r="W1048" s="27"/>
    </row>
    <row r="1049" spans="2:23">
      <c r="B1049" s="33"/>
      <c r="C1049" s="79"/>
      <c r="D1049" s="79"/>
      <c r="E1049" s="33"/>
      <c r="F1049" s="27"/>
      <c r="G1049" s="27"/>
      <c r="H1049" s="27"/>
      <c r="I1049" s="33"/>
      <c r="J1049" s="31"/>
      <c r="K1049" s="27"/>
      <c r="L1049" s="27"/>
      <c r="M1049" s="27"/>
      <c r="N1049" s="27"/>
      <c r="O1049" s="27"/>
      <c r="P1049" s="28"/>
      <c r="Q1049" s="27"/>
      <c r="R1049" s="27"/>
      <c r="S1049" s="27"/>
      <c r="T1049" s="27"/>
      <c r="U1049" s="27"/>
      <c r="V1049" s="27"/>
      <c r="W1049" s="27"/>
    </row>
    <row r="1050" spans="2:23">
      <c r="B1050" s="33"/>
      <c r="C1050" s="79"/>
      <c r="D1050" s="79"/>
      <c r="E1050" s="33"/>
      <c r="F1050" s="27"/>
      <c r="G1050" s="27"/>
      <c r="H1050" s="27"/>
      <c r="I1050" s="33"/>
      <c r="J1050" s="31"/>
      <c r="K1050" s="27"/>
      <c r="L1050" s="27"/>
      <c r="M1050" s="27"/>
      <c r="N1050" s="27"/>
      <c r="O1050" s="27"/>
      <c r="P1050" s="28"/>
      <c r="Q1050" s="27"/>
      <c r="R1050" s="27"/>
      <c r="S1050" s="27"/>
      <c r="T1050" s="27"/>
      <c r="U1050" s="27"/>
      <c r="V1050" s="27"/>
      <c r="W1050" s="27"/>
    </row>
    <row r="1051" spans="2:23">
      <c r="B1051" s="33"/>
      <c r="C1051" s="79"/>
      <c r="D1051" s="79"/>
      <c r="E1051" s="33"/>
      <c r="F1051" s="27"/>
      <c r="G1051" s="27"/>
      <c r="H1051" s="27"/>
      <c r="I1051" s="33"/>
      <c r="J1051" s="31"/>
      <c r="K1051" s="27"/>
      <c r="L1051" s="27"/>
      <c r="M1051" s="27"/>
      <c r="N1051" s="27"/>
      <c r="O1051" s="27"/>
      <c r="P1051" s="28"/>
      <c r="Q1051" s="27"/>
      <c r="R1051" s="27"/>
      <c r="S1051" s="27"/>
      <c r="T1051" s="27"/>
      <c r="U1051" s="27"/>
      <c r="V1051" s="27"/>
      <c r="W1051" s="27"/>
    </row>
    <row r="1052" spans="2:23">
      <c r="B1052" s="33"/>
      <c r="C1052" s="79"/>
      <c r="D1052" s="79"/>
      <c r="E1052" s="33"/>
      <c r="F1052" s="27"/>
      <c r="G1052" s="27"/>
      <c r="H1052" s="27"/>
      <c r="I1052" s="33"/>
      <c r="J1052" s="31"/>
      <c r="K1052" s="27"/>
      <c r="L1052" s="27"/>
      <c r="M1052" s="27"/>
      <c r="N1052" s="27"/>
      <c r="O1052" s="27"/>
      <c r="P1052" s="28"/>
      <c r="Q1052" s="27"/>
      <c r="R1052" s="27"/>
      <c r="S1052" s="27"/>
      <c r="T1052" s="27"/>
      <c r="U1052" s="27"/>
      <c r="V1052" s="27"/>
      <c r="W1052" s="27"/>
    </row>
    <row r="1053" spans="2:23">
      <c r="B1053" s="33"/>
      <c r="C1053" s="79"/>
      <c r="D1053" s="79"/>
      <c r="E1053" s="33"/>
      <c r="F1053" s="27"/>
      <c r="G1053" s="27"/>
      <c r="H1053" s="27"/>
      <c r="I1053" s="33"/>
      <c r="J1053" s="31"/>
      <c r="K1053" s="27"/>
      <c r="L1053" s="27"/>
      <c r="M1053" s="27"/>
      <c r="N1053" s="27"/>
      <c r="O1053" s="27"/>
      <c r="P1053" s="28"/>
      <c r="Q1053" s="27"/>
      <c r="R1053" s="27"/>
      <c r="S1053" s="27"/>
      <c r="T1053" s="27"/>
      <c r="U1053" s="27"/>
      <c r="V1053" s="27"/>
      <c r="W1053" s="27"/>
    </row>
    <row r="1054" spans="2:23">
      <c r="B1054" s="33"/>
      <c r="C1054" s="79"/>
      <c r="D1054" s="79"/>
      <c r="E1054" s="33"/>
      <c r="F1054" s="27"/>
      <c r="G1054" s="27"/>
      <c r="H1054" s="27"/>
      <c r="I1054" s="33"/>
      <c r="J1054" s="31"/>
      <c r="K1054" s="27"/>
      <c r="L1054" s="27"/>
      <c r="M1054" s="27"/>
      <c r="N1054" s="27"/>
      <c r="O1054" s="27"/>
      <c r="P1054" s="28"/>
      <c r="Q1054" s="27"/>
      <c r="R1054" s="27"/>
      <c r="S1054" s="27"/>
      <c r="T1054" s="27"/>
      <c r="U1054" s="27"/>
      <c r="V1054" s="27"/>
      <c r="W1054" s="27"/>
    </row>
    <row r="1055" spans="2:23">
      <c r="B1055" s="33"/>
      <c r="C1055" s="79"/>
      <c r="D1055" s="79"/>
      <c r="E1055" s="33"/>
      <c r="F1055" s="27"/>
      <c r="G1055" s="27"/>
      <c r="H1055" s="27"/>
      <c r="I1055" s="33"/>
      <c r="J1055" s="31"/>
      <c r="K1055" s="27"/>
      <c r="L1055" s="27"/>
      <c r="M1055" s="27"/>
      <c r="N1055" s="27"/>
      <c r="O1055" s="27"/>
      <c r="P1055" s="28"/>
      <c r="Q1055" s="27"/>
      <c r="R1055" s="27"/>
      <c r="S1055" s="27"/>
      <c r="T1055" s="27"/>
      <c r="U1055" s="27"/>
      <c r="V1055" s="27"/>
      <c r="W1055" s="27"/>
    </row>
    <row r="1056" spans="2:23">
      <c r="B1056" s="33"/>
      <c r="C1056" s="79"/>
      <c r="D1056" s="79"/>
      <c r="E1056" s="33"/>
      <c r="F1056" s="27"/>
      <c r="G1056" s="27"/>
      <c r="H1056" s="27"/>
      <c r="I1056" s="33"/>
      <c r="J1056" s="31"/>
      <c r="K1056" s="27"/>
      <c r="L1056" s="27"/>
      <c r="M1056" s="27"/>
      <c r="N1056" s="27"/>
      <c r="O1056" s="27"/>
      <c r="P1056" s="28"/>
      <c r="Q1056" s="27"/>
      <c r="R1056" s="27"/>
      <c r="S1056" s="27"/>
      <c r="T1056" s="27"/>
      <c r="U1056" s="27"/>
      <c r="V1056" s="27"/>
      <c r="W1056" s="27"/>
    </row>
    <row r="1057" spans="2:23">
      <c r="B1057" s="33"/>
      <c r="C1057" s="79"/>
      <c r="D1057" s="79"/>
      <c r="E1057" s="33"/>
      <c r="F1057" s="27"/>
      <c r="G1057" s="27"/>
      <c r="H1057" s="27"/>
      <c r="I1057" s="33"/>
      <c r="J1057" s="31"/>
      <c r="K1057" s="27"/>
      <c r="L1057" s="27"/>
      <c r="M1057" s="27"/>
      <c r="N1057" s="27"/>
      <c r="O1057" s="27"/>
      <c r="P1057" s="28"/>
      <c r="Q1057" s="27"/>
      <c r="R1057" s="27"/>
      <c r="S1057" s="27"/>
      <c r="T1057" s="27"/>
      <c r="U1057" s="27"/>
      <c r="V1057" s="27"/>
      <c r="W1057" s="27"/>
    </row>
    <row r="1058" spans="2:23">
      <c r="B1058" s="33"/>
      <c r="C1058" s="79"/>
      <c r="D1058" s="79"/>
      <c r="E1058" s="33"/>
      <c r="F1058" s="27"/>
      <c r="G1058" s="27"/>
      <c r="H1058" s="27"/>
      <c r="I1058" s="33"/>
      <c r="J1058" s="31"/>
      <c r="K1058" s="27"/>
      <c r="L1058" s="27"/>
      <c r="M1058" s="27"/>
      <c r="N1058" s="27"/>
      <c r="O1058" s="27"/>
      <c r="P1058" s="28"/>
      <c r="Q1058" s="27"/>
      <c r="R1058" s="27"/>
      <c r="S1058" s="27"/>
      <c r="T1058" s="27"/>
      <c r="U1058" s="27"/>
      <c r="V1058" s="27"/>
      <c r="W1058" s="27"/>
    </row>
    <row r="1059" spans="2:23">
      <c r="B1059" s="33"/>
      <c r="C1059" s="79"/>
      <c r="D1059" s="79"/>
      <c r="E1059" s="33"/>
      <c r="F1059" s="27"/>
      <c r="G1059" s="27"/>
      <c r="H1059" s="27"/>
      <c r="I1059" s="33"/>
      <c r="J1059" s="31"/>
      <c r="K1059" s="27"/>
      <c r="L1059" s="27"/>
      <c r="M1059" s="27"/>
      <c r="N1059" s="27"/>
      <c r="O1059" s="27"/>
      <c r="P1059" s="28"/>
      <c r="Q1059" s="27"/>
      <c r="R1059" s="27"/>
      <c r="S1059" s="27"/>
      <c r="T1059" s="27"/>
      <c r="U1059" s="27"/>
      <c r="V1059" s="27"/>
      <c r="W1059" s="27"/>
    </row>
    <row r="1060" spans="2:23">
      <c r="B1060" s="33"/>
      <c r="C1060" s="79"/>
      <c r="D1060" s="79"/>
      <c r="E1060" s="33"/>
      <c r="F1060" s="27"/>
      <c r="G1060" s="27"/>
      <c r="H1060" s="27"/>
      <c r="I1060" s="33"/>
      <c r="J1060" s="31"/>
      <c r="K1060" s="27"/>
      <c r="L1060" s="27"/>
      <c r="M1060" s="27"/>
      <c r="N1060" s="27"/>
      <c r="O1060" s="27"/>
      <c r="P1060" s="28"/>
      <c r="Q1060" s="27"/>
      <c r="R1060" s="27"/>
      <c r="S1060" s="27"/>
      <c r="T1060" s="27"/>
      <c r="U1060" s="27"/>
      <c r="V1060" s="27"/>
      <c r="W1060" s="27"/>
    </row>
    <row r="1061" spans="2:23">
      <c r="B1061" s="33"/>
      <c r="C1061" s="79"/>
      <c r="D1061" s="79"/>
      <c r="E1061" s="33"/>
      <c r="F1061" s="27"/>
      <c r="G1061" s="27"/>
      <c r="H1061" s="27"/>
      <c r="I1061" s="33"/>
      <c r="J1061" s="31"/>
      <c r="K1061" s="27"/>
      <c r="L1061" s="27"/>
      <c r="M1061" s="27"/>
      <c r="N1061" s="27"/>
      <c r="O1061" s="27"/>
      <c r="P1061" s="28"/>
      <c r="Q1061" s="27"/>
      <c r="R1061" s="27"/>
      <c r="S1061" s="27"/>
      <c r="T1061" s="27"/>
      <c r="U1061" s="27"/>
      <c r="V1061" s="27"/>
      <c r="W1061" s="27"/>
    </row>
    <row r="1062" spans="2:23">
      <c r="B1062" s="33"/>
      <c r="C1062" s="79"/>
      <c r="D1062" s="79"/>
      <c r="E1062" s="33"/>
      <c r="F1062" s="27"/>
      <c r="G1062" s="27"/>
      <c r="H1062" s="27"/>
      <c r="I1062" s="33"/>
      <c r="J1062" s="31"/>
      <c r="K1062" s="27"/>
      <c r="L1062" s="27"/>
      <c r="M1062" s="27"/>
      <c r="N1062" s="27"/>
      <c r="O1062" s="27"/>
      <c r="P1062" s="28"/>
      <c r="Q1062" s="27"/>
      <c r="R1062" s="27"/>
      <c r="S1062" s="27"/>
      <c r="T1062" s="27"/>
      <c r="U1062" s="27"/>
      <c r="V1062" s="27"/>
      <c r="W1062" s="27"/>
    </row>
    <row r="1063" spans="2:23">
      <c r="B1063" s="33"/>
      <c r="C1063" s="79"/>
      <c r="D1063" s="79"/>
      <c r="E1063" s="33"/>
      <c r="F1063" s="27"/>
      <c r="G1063" s="27"/>
      <c r="H1063" s="27"/>
      <c r="I1063" s="33"/>
      <c r="J1063" s="31"/>
      <c r="K1063" s="27"/>
      <c r="L1063" s="27"/>
      <c r="M1063" s="27"/>
      <c r="N1063" s="27"/>
      <c r="O1063" s="27"/>
      <c r="P1063" s="28"/>
      <c r="Q1063" s="27"/>
      <c r="R1063" s="27"/>
      <c r="S1063" s="27"/>
      <c r="T1063" s="27"/>
      <c r="U1063" s="27"/>
      <c r="V1063" s="27"/>
      <c r="W1063" s="27"/>
    </row>
    <row r="1064" spans="2:23">
      <c r="B1064" s="33"/>
      <c r="C1064" s="79"/>
      <c r="D1064" s="79"/>
      <c r="E1064" s="33"/>
      <c r="F1064" s="27"/>
      <c r="G1064" s="27"/>
      <c r="H1064" s="27"/>
      <c r="I1064" s="33"/>
      <c r="J1064" s="31"/>
      <c r="K1064" s="27"/>
      <c r="L1064" s="27"/>
      <c r="M1064" s="27"/>
      <c r="N1064" s="27"/>
      <c r="O1064" s="27"/>
      <c r="P1064" s="28"/>
      <c r="Q1064" s="27"/>
      <c r="R1064" s="27"/>
      <c r="S1064" s="27"/>
      <c r="T1064" s="27"/>
      <c r="U1064" s="27"/>
      <c r="V1064" s="27"/>
      <c r="W1064" s="27"/>
    </row>
    <row r="1065" spans="2:23">
      <c r="B1065" s="33"/>
      <c r="C1065" s="79"/>
      <c r="D1065" s="79"/>
      <c r="E1065" s="33"/>
      <c r="F1065" s="27"/>
      <c r="G1065" s="27"/>
      <c r="H1065" s="27"/>
      <c r="I1065" s="33"/>
      <c r="J1065" s="31"/>
      <c r="K1065" s="27"/>
      <c r="L1065" s="27"/>
      <c r="M1065" s="27"/>
      <c r="N1065" s="27"/>
      <c r="O1065" s="27"/>
      <c r="P1065" s="28"/>
      <c r="Q1065" s="27"/>
      <c r="R1065" s="27"/>
      <c r="S1065" s="27"/>
      <c r="T1065" s="27"/>
      <c r="U1065" s="27"/>
      <c r="V1065" s="27"/>
      <c r="W1065" s="27"/>
    </row>
    <row r="1066" spans="2:23">
      <c r="B1066" s="33"/>
      <c r="C1066" s="79"/>
      <c r="D1066" s="79"/>
      <c r="E1066" s="33"/>
      <c r="F1066" s="27"/>
      <c r="G1066" s="27"/>
      <c r="H1066" s="27"/>
      <c r="I1066" s="33"/>
      <c r="J1066" s="31"/>
      <c r="K1066" s="27"/>
      <c r="L1066" s="27"/>
      <c r="M1066" s="27"/>
      <c r="N1066" s="27"/>
      <c r="O1066" s="27"/>
      <c r="P1066" s="28"/>
      <c r="Q1066" s="27"/>
      <c r="R1066" s="27"/>
      <c r="S1066" s="27"/>
      <c r="T1066" s="27"/>
      <c r="U1066" s="27"/>
      <c r="V1066" s="27"/>
      <c r="W1066" s="27"/>
    </row>
    <row r="1067" spans="2:23">
      <c r="B1067" s="33"/>
      <c r="C1067" s="79"/>
      <c r="D1067" s="79"/>
      <c r="E1067" s="33"/>
      <c r="F1067" s="27"/>
      <c r="G1067" s="27"/>
      <c r="H1067" s="27"/>
      <c r="I1067" s="33"/>
      <c r="J1067" s="31"/>
      <c r="K1067" s="27"/>
      <c r="L1067" s="27"/>
      <c r="M1067" s="27"/>
      <c r="N1067" s="27"/>
      <c r="O1067" s="27"/>
      <c r="P1067" s="28"/>
      <c r="Q1067" s="27"/>
      <c r="R1067" s="27"/>
      <c r="S1067" s="27"/>
      <c r="T1067" s="27"/>
      <c r="U1067" s="27"/>
      <c r="V1067" s="27"/>
      <c r="W1067" s="27"/>
    </row>
    <row r="1068" spans="2:23">
      <c r="B1068" s="33"/>
      <c r="C1068" s="79"/>
      <c r="D1068" s="79"/>
      <c r="E1068" s="33"/>
      <c r="F1068" s="27"/>
      <c r="G1068" s="27"/>
      <c r="H1068" s="27"/>
      <c r="I1068" s="33"/>
      <c r="J1068" s="31"/>
      <c r="K1068" s="27"/>
      <c r="L1068" s="27"/>
      <c r="M1068" s="27"/>
      <c r="N1068" s="27"/>
      <c r="O1068" s="27"/>
      <c r="P1068" s="28"/>
      <c r="Q1068" s="27"/>
      <c r="R1068" s="27"/>
      <c r="S1068" s="27"/>
      <c r="T1068" s="27"/>
      <c r="U1068" s="27"/>
      <c r="V1068" s="27"/>
      <c r="W1068" s="27"/>
    </row>
    <row r="1069" spans="2:23">
      <c r="B1069" s="33"/>
      <c r="C1069" s="79"/>
      <c r="D1069" s="79"/>
      <c r="E1069" s="33"/>
      <c r="F1069" s="27"/>
      <c r="G1069" s="27"/>
      <c r="H1069" s="27"/>
      <c r="I1069" s="33"/>
      <c r="J1069" s="31"/>
      <c r="K1069" s="27"/>
      <c r="L1069" s="27"/>
      <c r="M1069" s="27"/>
      <c r="N1069" s="27"/>
      <c r="O1069" s="27"/>
      <c r="P1069" s="28"/>
      <c r="Q1069" s="27"/>
      <c r="R1069" s="27"/>
      <c r="S1069" s="27"/>
      <c r="T1069" s="27"/>
      <c r="U1069" s="27"/>
      <c r="V1069" s="27"/>
      <c r="W1069" s="27"/>
    </row>
    <row r="1070" spans="2:23">
      <c r="B1070" s="33"/>
      <c r="C1070" s="79"/>
      <c r="D1070" s="79"/>
      <c r="E1070" s="33"/>
      <c r="F1070" s="27"/>
      <c r="G1070" s="27"/>
      <c r="H1070" s="27"/>
      <c r="I1070" s="33"/>
      <c r="J1070" s="31"/>
      <c r="K1070" s="27"/>
      <c r="L1070" s="27"/>
      <c r="M1070" s="27"/>
      <c r="N1070" s="27"/>
      <c r="O1070" s="27"/>
      <c r="P1070" s="28"/>
      <c r="Q1070" s="27"/>
      <c r="R1070" s="27"/>
      <c r="S1070" s="27"/>
      <c r="T1070" s="27"/>
      <c r="U1070" s="27"/>
      <c r="V1070" s="27"/>
      <c r="W1070" s="27"/>
    </row>
    <row r="1071" spans="2:23">
      <c r="B1071" s="33"/>
      <c r="C1071" s="79"/>
      <c r="D1071" s="79"/>
      <c r="E1071" s="33"/>
      <c r="F1071" s="27"/>
      <c r="G1071" s="27"/>
      <c r="H1071" s="27"/>
      <c r="I1071" s="33"/>
      <c r="J1071" s="31"/>
      <c r="K1071" s="27"/>
      <c r="L1071" s="27"/>
      <c r="M1071" s="27"/>
      <c r="N1071" s="27"/>
      <c r="O1071" s="27"/>
      <c r="P1071" s="28"/>
      <c r="Q1071" s="27"/>
      <c r="R1071" s="27"/>
      <c r="S1071" s="27"/>
      <c r="T1071" s="27"/>
      <c r="U1071" s="27"/>
      <c r="V1071" s="27"/>
      <c r="W1071" s="27"/>
    </row>
    <row r="1072" spans="2:23">
      <c r="B1072" s="33"/>
      <c r="C1072" s="79"/>
      <c r="D1072" s="79"/>
      <c r="E1072" s="33"/>
      <c r="F1072" s="27"/>
      <c r="G1072" s="27"/>
      <c r="H1072" s="27"/>
      <c r="I1072" s="33"/>
      <c r="J1072" s="31"/>
      <c r="K1072" s="27"/>
      <c r="L1072" s="27"/>
      <c r="M1072" s="27"/>
      <c r="N1072" s="27"/>
      <c r="O1072" s="27"/>
      <c r="P1072" s="28"/>
      <c r="Q1072" s="27"/>
      <c r="R1072" s="27"/>
      <c r="S1072" s="27"/>
      <c r="T1072" s="27"/>
      <c r="U1072" s="27"/>
      <c r="V1072" s="27"/>
      <c r="W1072" s="27"/>
    </row>
    <row r="1073" spans="2:23">
      <c r="B1073" s="33"/>
      <c r="C1073" s="79"/>
      <c r="D1073" s="79"/>
      <c r="E1073" s="33"/>
      <c r="F1073" s="27"/>
      <c r="G1073" s="27"/>
      <c r="H1073" s="27"/>
      <c r="I1073" s="33"/>
      <c r="J1073" s="31"/>
      <c r="K1073" s="27"/>
      <c r="L1073" s="27"/>
      <c r="M1073" s="27"/>
      <c r="N1073" s="27"/>
      <c r="O1073" s="27"/>
      <c r="P1073" s="28"/>
      <c r="Q1073" s="27"/>
      <c r="R1073" s="27"/>
      <c r="S1073" s="27"/>
      <c r="T1073" s="27"/>
      <c r="U1073" s="27"/>
      <c r="V1073" s="27"/>
      <c r="W1073" s="27"/>
    </row>
    <row r="1074" spans="2:23">
      <c r="B1074" s="33"/>
      <c r="C1074" s="79"/>
      <c r="D1074" s="79"/>
      <c r="E1074" s="33"/>
      <c r="F1074" s="27"/>
      <c r="G1074" s="27"/>
      <c r="H1074" s="27"/>
      <c r="I1074" s="33"/>
      <c r="J1074" s="31"/>
      <c r="K1074" s="27"/>
      <c r="L1074" s="27"/>
      <c r="M1074" s="27"/>
      <c r="N1074" s="27"/>
      <c r="O1074" s="27"/>
      <c r="P1074" s="28"/>
      <c r="Q1074" s="27"/>
      <c r="R1074" s="27"/>
      <c r="S1074" s="27"/>
      <c r="T1074" s="27"/>
      <c r="U1074" s="27"/>
      <c r="V1074" s="27"/>
      <c r="W1074" s="27"/>
    </row>
    <row r="1075" spans="2:23">
      <c r="B1075" s="33"/>
      <c r="C1075" s="79"/>
      <c r="D1075" s="79"/>
      <c r="E1075" s="33"/>
      <c r="F1075" s="27"/>
      <c r="G1075" s="27"/>
      <c r="H1075" s="27"/>
      <c r="I1075" s="33"/>
      <c r="J1075" s="31"/>
      <c r="K1075" s="27"/>
      <c r="L1075" s="27"/>
      <c r="M1075" s="27"/>
      <c r="N1075" s="27"/>
      <c r="O1075" s="27"/>
      <c r="P1075" s="28"/>
      <c r="Q1075" s="27"/>
      <c r="R1075" s="27"/>
      <c r="S1075" s="27"/>
      <c r="T1075" s="27"/>
      <c r="U1075" s="27"/>
      <c r="V1075" s="27"/>
      <c r="W1075" s="27"/>
    </row>
    <row r="1076" spans="2:23">
      <c r="B1076" s="33"/>
      <c r="C1076" s="79"/>
      <c r="D1076" s="79"/>
      <c r="E1076" s="33"/>
      <c r="F1076" s="27"/>
      <c r="G1076" s="27"/>
      <c r="H1076" s="27"/>
      <c r="I1076" s="33"/>
      <c r="J1076" s="31"/>
      <c r="K1076" s="27"/>
      <c r="L1076" s="27"/>
      <c r="M1076" s="27"/>
      <c r="N1076" s="27"/>
      <c r="O1076" s="27"/>
      <c r="P1076" s="28"/>
      <c r="Q1076" s="27"/>
      <c r="R1076" s="27"/>
      <c r="S1076" s="27"/>
      <c r="T1076" s="27"/>
      <c r="U1076" s="27"/>
      <c r="V1076" s="27"/>
      <c r="W1076" s="27"/>
    </row>
    <row r="1077" spans="2:23">
      <c r="B1077" s="33"/>
      <c r="C1077" s="79"/>
      <c r="D1077" s="79"/>
      <c r="E1077" s="33"/>
      <c r="F1077" s="27"/>
      <c r="G1077" s="27"/>
      <c r="H1077" s="27"/>
      <c r="I1077" s="33"/>
      <c r="J1077" s="31"/>
      <c r="K1077" s="27"/>
      <c r="L1077" s="27"/>
      <c r="M1077" s="27"/>
      <c r="N1077" s="27"/>
      <c r="O1077" s="27"/>
      <c r="P1077" s="28"/>
      <c r="Q1077" s="27"/>
      <c r="R1077" s="27"/>
      <c r="S1077" s="27"/>
      <c r="T1077" s="27"/>
      <c r="U1077" s="27"/>
      <c r="V1077" s="27"/>
      <c r="W1077" s="27"/>
    </row>
    <row r="1078" spans="2:23">
      <c r="B1078" s="33"/>
      <c r="C1078" s="79"/>
      <c r="D1078" s="79"/>
      <c r="E1078" s="33"/>
      <c r="F1078" s="27"/>
      <c r="G1078" s="27"/>
      <c r="H1078" s="27"/>
      <c r="I1078" s="33"/>
      <c r="J1078" s="31"/>
      <c r="K1078" s="27"/>
      <c r="L1078" s="27"/>
      <c r="M1078" s="27"/>
      <c r="N1078" s="27"/>
      <c r="O1078" s="27"/>
      <c r="P1078" s="28"/>
      <c r="Q1078" s="27"/>
      <c r="R1078" s="27"/>
      <c r="S1078" s="27"/>
      <c r="T1078" s="27"/>
      <c r="U1078" s="27"/>
      <c r="V1078" s="27"/>
      <c r="W1078" s="27"/>
    </row>
    <row r="1079" spans="2:23">
      <c r="B1079" s="33"/>
      <c r="C1079" s="79"/>
      <c r="D1079" s="79"/>
      <c r="E1079" s="33"/>
      <c r="F1079" s="27"/>
      <c r="G1079" s="27"/>
      <c r="H1079" s="27"/>
      <c r="I1079" s="33"/>
      <c r="J1079" s="31"/>
      <c r="K1079" s="27"/>
      <c r="L1079" s="27"/>
      <c r="M1079" s="27"/>
      <c r="N1079" s="27"/>
      <c r="O1079" s="27"/>
      <c r="P1079" s="28"/>
      <c r="Q1079" s="27"/>
      <c r="R1079" s="27"/>
      <c r="S1079" s="27"/>
      <c r="T1079" s="27"/>
      <c r="U1079" s="27"/>
      <c r="V1079" s="27"/>
      <c r="W1079" s="27"/>
    </row>
    <row r="1080" spans="2:23">
      <c r="B1080" s="33"/>
      <c r="C1080" s="79"/>
      <c r="D1080" s="79"/>
      <c r="E1080" s="33"/>
      <c r="F1080" s="27"/>
      <c r="G1080" s="27"/>
      <c r="H1080" s="27"/>
      <c r="I1080" s="33"/>
      <c r="J1080" s="31"/>
      <c r="K1080" s="27"/>
      <c r="L1080" s="27"/>
      <c r="M1080" s="27"/>
      <c r="N1080" s="27"/>
      <c r="O1080" s="27"/>
      <c r="P1080" s="28"/>
      <c r="Q1080" s="27"/>
      <c r="R1080" s="27"/>
      <c r="S1080" s="27"/>
      <c r="T1080" s="27"/>
      <c r="U1080" s="27"/>
      <c r="V1080" s="27"/>
      <c r="W1080" s="27"/>
    </row>
    <row r="1081" spans="2:23">
      <c r="B1081" s="33"/>
      <c r="C1081" s="79"/>
      <c r="D1081" s="79"/>
      <c r="E1081" s="33"/>
      <c r="F1081" s="27"/>
      <c r="G1081" s="27"/>
      <c r="H1081" s="27"/>
      <c r="I1081" s="33"/>
      <c r="J1081" s="31"/>
      <c r="K1081" s="27"/>
      <c r="L1081" s="27"/>
      <c r="M1081" s="27"/>
      <c r="N1081" s="27"/>
      <c r="O1081" s="27"/>
      <c r="P1081" s="28"/>
      <c r="Q1081" s="27"/>
      <c r="R1081" s="27"/>
      <c r="S1081" s="27"/>
      <c r="T1081" s="27"/>
      <c r="U1081" s="27"/>
      <c r="V1081" s="27"/>
      <c r="W1081" s="27"/>
    </row>
    <row r="1082" spans="2:23">
      <c r="B1082" s="33"/>
      <c r="C1082" s="79"/>
      <c r="D1082" s="79"/>
      <c r="E1082" s="33"/>
      <c r="F1082" s="27"/>
      <c r="G1082" s="27"/>
      <c r="H1082" s="27"/>
      <c r="I1082" s="33"/>
      <c r="J1082" s="31"/>
      <c r="K1082" s="27"/>
      <c r="L1082" s="27"/>
      <c r="M1082" s="27"/>
      <c r="N1082" s="27"/>
      <c r="O1082" s="27"/>
      <c r="P1082" s="28"/>
      <c r="Q1082" s="27"/>
      <c r="R1082" s="27"/>
      <c r="S1082" s="27"/>
      <c r="T1082" s="27"/>
      <c r="U1082" s="27"/>
      <c r="V1082" s="27"/>
      <c r="W1082" s="27"/>
    </row>
    <row r="1083" spans="2:23">
      <c r="B1083" s="33"/>
      <c r="C1083" s="79"/>
      <c r="D1083" s="79"/>
      <c r="E1083" s="33"/>
      <c r="F1083" s="27"/>
      <c r="G1083" s="27"/>
      <c r="H1083" s="27"/>
      <c r="I1083" s="33"/>
      <c r="J1083" s="31"/>
      <c r="K1083" s="27"/>
      <c r="L1083" s="27"/>
      <c r="M1083" s="27"/>
      <c r="N1083" s="27"/>
      <c r="O1083" s="27"/>
      <c r="P1083" s="28"/>
      <c r="Q1083" s="27"/>
      <c r="R1083" s="27"/>
      <c r="S1083" s="27"/>
      <c r="T1083" s="27"/>
      <c r="U1083" s="27"/>
      <c r="V1083" s="27"/>
      <c r="W1083" s="27"/>
    </row>
    <row r="1084" spans="2:23">
      <c r="B1084" s="33"/>
      <c r="C1084" s="79"/>
      <c r="D1084" s="79"/>
      <c r="E1084" s="33"/>
      <c r="F1084" s="27"/>
      <c r="G1084" s="27"/>
      <c r="H1084" s="27"/>
      <c r="I1084" s="33"/>
      <c r="J1084" s="31"/>
      <c r="K1084" s="27"/>
      <c r="L1084" s="27"/>
      <c r="M1084" s="27"/>
      <c r="N1084" s="27"/>
      <c r="O1084" s="27"/>
      <c r="P1084" s="28"/>
      <c r="Q1084" s="27"/>
      <c r="R1084" s="27"/>
      <c r="S1084" s="27"/>
      <c r="T1084" s="27"/>
      <c r="U1084" s="27"/>
      <c r="V1084" s="27"/>
      <c r="W1084" s="27"/>
    </row>
    <row r="1085" spans="2:23">
      <c r="B1085" s="33"/>
      <c r="C1085" s="79"/>
      <c r="D1085" s="79"/>
      <c r="E1085" s="33"/>
      <c r="F1085" s="27"/>
      <c r="G1085" s="27"/>
      <c r="H1085" s="27"/>
      <c r="I1085" s="33"/>
      <c r="J1085" s="31"/>
      <c r="K1085" s="27"/>
      <c r="L1085" s="27"/>
      <c r="M1085" s="27"/>
      <c r="N1085" s="27"/>
      <c r="O1085" s="27"/>
      <c r="P1085" s="28"/>
      <c r="Q1085" s="27"/>
      <c r="R1085" s="27"/>
      <c r="S1085" s="27"/>
      <c r="T1085" s="27"/>
      <c r="U1085" s="27"/>
      <c r="V1085" s="27"/>
      <c r="W1085" s="27"/>
    </row>
    <row r="1086" spans="2:23">
      <c r="B1086" s="33"/>
      <c r="C1086" s="79"/>
      <c r="D1086" s="79"/>
      <c r="E1086" s="33"/>
      <c r="F1086" s="27"/>
      <c r="G1086" s="27"/>
      <c r="H1086" s="27"/>
      <c r="I1086" s="33"/>
      <c r="J1086" s="31"/>
      <c r="K1086" s="27"/>
      <c r="L1086" s="27"/>
      <c r="M1086" s="27"/>
      <c r="N1086" s="27"/>
      <c r="O1086" s="27"/>
      <c r="P1086" s="28"/>
      <c r="Q1086" s="27"/>
      <c r="R1086" s="27"/>
      <c r="S1086" s="27"/>
      <c r="T1086" s="27"/>
      <c r="U1086" s="27"/>
      <c r="V1086" s="27"/>
      <c r="W1086" s="27"/>
    </row>
    <row r="1087" spans="2:23">
      <c r="B1087" s="33"/>
      <c r="C1087" s="79"/>
      <c r="D1087" s="79"/>
      <c r="E1087" s="33"/>
      <c r="F1087" s="27"/>
      <c r="G1087" s="27"/>
      <c r="H1087" s="27"/>
      <c r="I1087" s="33"/>
      <c r="J1087" s="31"/>
      <c r="K1087" s="27"/>
      <c r="L1087" s="27"/>
      <c r="M1087" s="27"/>
      <c r="N1087" s="27"/>
      <c r="O1087" s="27"/>
      <c r="P1087" s="28"/>
      <c r="Q1087" s="27"/>
      <c r="R1087" s="27"/>
      <c r="S1087" s="27"/>
      <c r="T1087" s="27"/>
      <c r="U1087" s="27"/>
      <c r="V1087" s="27"/>
      <c r="W1087" s="27"/>
    </row>
    <row r="1088" spans="2:23">
      <c r="B1088" s="33"/>
      <c r="C1088" s="79"/>
      <c r="D1088" s="79"/>
      <c r="E1088" s="33"/>
      <c r="F1088" s="27"/>
      <c r="G1088" s="27"/>
      <c r="H1088" s="27"/>
      <c r="I1088" s="33"/>
      <c r="J1088" s="31"/>
      <c r="K1088" s="27"/>
      <c r="L1088" s="27"/>
      <c r="M1088" s="27"/>
      <c r="N1088" s="27"/>
      <c r="O1088" s="27"/>
      <c r="P1088" s="28"/>
      <c r="Q1088" s="27"/>
      <c r="R1088" s="27"/>
      <c r="S1088" s="27"/>
      <c r="T1088" s="27"/>
      <c r="U1088" s="27"/>
      <c r="V1088" s="27"/>
      <c r="W1088" s="27"/>
    </row>
    <row r="1089" spans="2:23">
      <c r="B1089" s="33"/>
      <c r="C1089" s="79"/>
      <c r="D1089" s="79"/>
      <c r="E1089" s="33"/>
      <c r="F1089" s="27"/>
      <c r="G1089" s="27"/>
      <c r="H1089" s="27"/>
      <c r="I1089" s="33"/>
      <c r="J1089" s="31"/>
      <c r="K1089" s="27"/>
      <c r="L1089" s="27"/>
      <c r="M1089" s="27"/>
      <c r="N1089" s="27"/>
      <c r="O1089" s="27"/>
      <c r="P1089" s="28"/>
      <c r="Q1089" s="27"/>
      <c r="R1089" s="27"/>
      <c r="S1089" s="27"/>
      <c r="T1089" s="27"/>
      <c r="U1089" s="27"/>
      <c r="V1089" s="27"/>
      <c r="W1089" s="27"/>
    </row>
    <row r="1090" spans="2:23">
      <c r="B1090" s="33"/>
      <c r="C1090" s="63"/>
      <c r="D1090" s="63"/>
      <c r="E1090" s="33"/>
      <c r="F1090" s="27"/>
      <c r="G1090" s="27"/>
      <c r="H1090" s="27"/>
      <c r="I1090" s="33"/>
      <c r="J1090" s="31"/>
      <c r="K1090" s="27"/>
      <c r="L1090" s="27"/>
      <c r="M1090" s="27"/>
      <c r="N1090" s="27"/>
      <c r="O1090" s="27"/>
      <c r="P1090" s="28"/>
      <c r="Q1090" s="27"/>
      <c r="R1090" s="27"/>
      <c r="S1090" s="27"/>
      <c r="T1090" s="27"/>
      <c r="U1090" s="27"/>
      <c r="V1090" s="27"/>
      <c r="W1090" s="27"/>
    </row>
    <row r="1091" spans="2:23">
      <c r="B1091" s="33"/>
      <c r="C1091" s="63"/>
      <c r="D1091" s="63"/>
      <c r="E1091" s="33"/>
      <c r="F1091" s="27"/>
      <c r="G1091" s="27"/>
      <c r="H1091" s="27"/>
      <c r="I1091" s="33"/>
      <c r="J1091" s="31"/>
      <c r="K1091" s="27"/>
      <c r="L1091" s="27"/>
      <c r="M1091" s="27"/>
      <c r="N1091" s="27"/>
      <c r="O1091" s="27"/>
      <c r="P1091" s="28"/>
      <c r="Q1091" s="27"/>
      <c r="R1091" s="27"/>
      <c r="S1091" s="27"/>
      <c r="T1091" s="27"/>
      <c r="U1091" s="27"/>
      <c r="V1091" s="27"/>
      <c r="W1091" s="27"/>
    </row>
    <row r="1092" spans="2:23">
      <c r="B1092" s="33"/>
      <c r="C1092" s="63"/>
      <c r="D1092" s="63"/>
      <c r="E1092" s="33"/>
      <c r="F1092" s="27"/>
      <c r="G1092" s="27"/>
      <c r="H1092" s="27"/>
      <c r="I1092" s="33"/>
      <c r="J1092" s="31"/>
      <c r="K1092" s="27"/>
      <c r="L1092" s="27"/>
      <c r="M1092" s="27"/>
      <c r="N1092" s="27"/>
      <c r="O1092" s="27"/>
      <c r="P1092" s="28"/>
      <c r="Q1092" s="27"/>
      <c r="R1092" s="27"/>
      <c r="S1092" s="27"/>
      <c r="T1092" s="27"/>
      <c r="U1092" s="27"/>
      <c r="V1092" s="27"/>
      <c r="W1092" s="27"/>
    </row>
    <row r="1093" spans="2:23">
      <c r="B1093" s="33"/>
      <c r="C1093" s="63"/>
      <c r="D1093" s="63"/>
      <c r="E1093" s="33"/>
      <c r="F1093" s="27"/>
      <c r="G1093" s="27"/>
      <c r="H1093" s="27"/>
      <c r="I1093" s="33"/>
      <c r="J1093" s="31"/>
      <c r="K1093" s="27"/>
      <c r="L1093" s="27"/>
      <c r="M1093" s="27"/>
      <c r="N1093" s="27"/>
      <c r="O1093" s="27"/>
      <c r="P1093" s="28"/>
      <c r="Q1093" s="27"/>
      <c r="R1093" s="27"/>
      <c r="S1093" s="27"/>
      <c r="T1093" s="27"/>
      <c r="U1093" s="27"/>
      <c r="V1093" s="27"/>
      <c r="W1093" s="27"/>
    </row>
    <row r="1094" spans="2:23">
      <c r="B1094" s="33"/>
      <c r="C1094" s="63"/>
      <c r="D1094" s="63"/>
      <c r="E1094" s="33"/>
      <c r="F1094" s="27"/>
      <c r="G1094" s="27"/>
      <c r="H1094" s="27"/>
      <c r="I1094" s="33"/>
      <c r="J1094" s="31"/>
      <c r="K1094" s="27"/>
      <c r="L1094" s="27"/>
      <c r="M1094" s="27"/>
      <c r="N1094" s="27"/>
      <c r="O1094" s="27"/>
      <c r="P1094" s="28"/>
      <c r="Q1094" s="27"/>
      <c r="R1094" s="27"/>
      <c r="S1094" s="27"/>
      <c r="T1094" s="27"/>
      <c r="U1094" s="27"/>
      <c r="V1094" s="27"/>
      <c r="W1094" s="27"/>
    </row>
    <row r="1095" spans="2:23">
      <c r="B1095" s="33"/>
      <c r="C1095" s="63"/>
      <c r="D1095" s="63"/>
      <c r="E1095" s="33"/>
      <c r="F1095" s="27"/>
      <c r="G1095" s="27"/>
      <c r="H1095" s="27"/>
      <c r="I1095" s="33"/>
      <c r="J1095" s="31"/>
      <c r="K1095" s="27"/>
      <c r="L1095" s="27"/>
      <c r="M1095" s="27"/>
      <c r="N1095" s="27"/>
      <c r="O1095" s="27"/>
      <c r="P1095" s="28"/>
      <c r="Q1095" s="27"/>
      <c r="R1095" s="27"/>
      <c r="S1095" s="27"/>
      <c r="T1095" s="27"/>
      <c r="U1095" s="27"/>
      <c r="V1095" s="27"/>
      <c r="W1095" s="27"/>
    </row>
    <row r="1096" spans="2:23">
      <c r="B1096" s="33"/>
      <c r="C1096" s="63"/>
      <c r="D1096" s="63"/>
      <c r="E1096" s="33"/>
      <c r="F1096" s="27"/>
      <c r="G1096" s="27"/>
      <c r="H1096" s="27"/>
      <c r="I1096" s="33"/>
      <c r="J1096" s="31"/>
      <c r="K1096" s="27"/>
      <c r="L1096" s="27"/>
      <c r="M1096" s="27"/>
      <c r="N1096" s="27"/>
      <c r="O1096" s="27"/>
      <c r="P1096" s="28"/>
      <c r="Q1096" s="27"/>
      <c r="R1096" s="27"/>
      <c r="S1096" s="27"/>
      <c r="T1096" s="27"/>
      <c r="U1096" s="27"/>
      <c r="V1096" s="27"/>
      <c r="W1096" s="27"/>
    </row>
    <row r="1097" spans="2:23">
      <c r="B1097" s="33"/>
      <c r="C1097" s="63"/>
      <c r="D1097" s="63"/>
      <c r="E1097" s="33"/>
      <c r="F1097" s="27"/>
      <c r="G1097" s="27"/>
      <c r="H1097" s="27"/>
      <c r="I1097" s="33"/>
      <c r="J1097" s="31"/>
      <c r="K1097" s="27"/>
      <c r="L1097" s="27"/>
      <c r="M1097" s="27"/>
      <c r="N1097" s="27"/>
      <c r="O1097" s="27"/>
      <c r="P1097" s="28"/>
      <c r="Q1097" s="27"/>
      <c r="R1097" s="27"/>
      <c r="S1097" s="27"/>
      <c r="T1097" s="27"/>
      <c r="U1097" s="27"/>
      <c r="V1097" s="27"/>
      <c r="W1097" s="27"/>
    </row>
    <row r="1098" spans="2:23">
      <c r="B1098" s="33"/>
      <c r="C1098" s="63"/>
      <c r="D1098" s="63"/>
      <c r="E1098" s="33"/>
      <c r="F1098" s="27"/>
      <c r="G1098" s="27"/>
      <c r="H1098" s="27"/>
      <c r="I1098" s="33"/>
      <c r="J1098" s="31"/>
      <c r="K1098" s="27"/>
      <c r="L1098" s="27"/>
      <c r="M1098" s="27"/>
      <c r="N1098" s="27"/>
      <c r="O1098" s="27"/>
      <c r="P1098" s="28"/>
      <c r="Q1098" s="27"/>
      <c r="R1098" s="27"/>
      <c r="S1098" s="27"/>
      <c r="T1098" s="27"/>
      <c r="U1098" s="27"/>
      <c r="V1098" s="27"/>
      <c r="W1098" s="27"/>
    </row>
    <row r="1099" spans="2:23">
      <c r="B1099" s="33"/>
      <c r="C1099" s="63"/>
      <c r="D1099" s="63"/>
      <c r="E1099" s="33"/>
      <c r="F1099" s="27"/>
      <c r="G1099" s="27"/>
      <c r="H1099" s="27"/>
      <c r="I1099" s="33"/>
      <c r="J1099" s="31"/>
      <c r="K1099" s="27"/>
      <c r="L1099" s="27"/>
      <c r="M1099" s="27"/>
      <c r="N1099" s="27"/>
      <c r="O1099" s="27"/>
      <c r="P1099" s="28"/>
      <c r="Q1099" s="27"/>
      <c r="R1099" s="27"/>
      <c r="S1099" s="27"/>
      <c r="T1099" s="27"/>
      <c r="U1099" s="27"/>
      <c r="V1099" s="27"/>
      <c r="W1099" s="27"/>
    </row>
    <row r="1100" spans="2:23">
      <c r="B1100" s="33"/>
      <c r="C1100" s="63"/>
      <c r="D1100" s="63"/>
      <c r="E1100" s="33"/>
      <c r="F1100" s="27"/>
      <c r="G1100" s="27"/>
      <c r="H1100" s="27"/>
      <c r="I1100" s="33"/>
      <c r="J1100" s="31"/>
      <c r="K1100" s="27"/>
      <c r="L1100" s="27"/>
      <c r="M1100" s="27"/>
      <c r="N1100" s="27"/>
      <c r="O1100" s="27"/>
      <c r="P1100" s="28"/>
      <c r="Q1100" s="27"/>
      <c r="R1100" s="27"/>
      <c r="S1100" s="27"/>
      <c r="T1100" s="27"/>
      <c r="U1100" s="27"/>
      <c r="V1100" s="27"/>
      <c r="W1100" s="27"/>
    </row>
    <row r="1101" spans="2:23">
      <c r="B1101" s="33"/>
      <c r="C1101" s="63"/>
      <c r="D1101" s="63"/>
      <c r="E1101" s="33"/>
      <c r="F1101" s="27"/>
      <c r="G1101" s="27"/>
      <c r="H1101" s="27"/>
      <c r="I1101" s="33"/>
      <c r="J1101" s="31"/>
      <c r="K1101" s="27"/>
      <c r="L1101" s="27"/>
      <c r="M1101" s="27"/>
      <c r="N1101" s="27"/>
      <c r="O1101" s="27"/>
      <c r="P1101" s="28"/>
      <c r="Q1101" s="27"/>
      <c r="R1101" s="27"/>
      <c r="S1101" s="27"/>
      <c r="T1101" s="27"/>
      <c r="U1101" s="27"/>
      <c r="V1101" s="27"/>
      <c r="W1101" s="27"/>
    </row>
    <row r="1102" spans="2:23">
      <c r="B1102" s="33"/>
      <c r="C1102" s="63"/>
      <c r="D1102" s="63"/>
      <c r="E1102" s="33"/>
      <c r="F1102" s="27"/>
      <c r="G1102" s="27"/>
      <c r="H1102" s="27"/>
      <c r="I1102" s="33"/>
      <c r="J1102" s="31"/>
      <c r="K1102" s="27"/>
      <c r="L1102" s="27"/>
      <c r="M1102" s="27"/>
      <c r="N1102" s="27"/>
      <c r="O1102" s="27"/>
      <c r="P1102" s="28"/>
      <c r="Q1102" s="27"/>
      <c r="R1102" s="27"/>
      <c r="S1102" s="27"/>
      <c r="T1102" s="27"/>
      <c r="U1102" s="27"/>
      <c r="V1102" s="27"/>
      <c r="W1102" s="27"/>
    </row>
    <row r="1103" spans="2:23">
      <c r="B1103" s="33"/>
      <c r="C1103" s="63"/>
      <c r="D1103" s="63"/>
      <c r="E1103" s="33"/>
      <c r="F1103" s="27"/>
      <c r="G1103" s="27"/>
      <c r="H1103" s="27"/>
      <c r="I1103" s="33"/>
      <c r="J1103" s="31"/>
      <c r="K1103" s="27"/>
      <c r="L1103" s="27"/>
      <c r="M1103" s="27"/>
      <c r="N1103" s="27"/>
      <c r="O1103" s="27"/>
      <c r="P1103" s="28"/>
      <c r="Q1103" s="27"/>
      <c r="R1103" s="27"/>
      <c r="S1103" s="27"/>
      <c r="T1103" s="27"/>
      <c r="U1103" s="27"/>
      <c r="V1103" s="27"/>
      <c r="W1103" s="27"/>
    </row>
    <row r="1104" spans="2:23">
      <c r="B1104" s="33"/>
      <c r="C1104" s="63"/>
      <c r="D1104" s="63"/>
      <c r="E1104" s="33"/>
      <c r="F1104" s="27"/>
      <c r="G1104" s="27"/>
      <c r="H1104" s="27"/>
      <c r="I1104" s="33"/>
      <c r="J1104" s="31"/>
      <c r="K1104" s="27"/>
      <c r="L1104" s="27"/>
      <c r="M1104" s="27"/>
      <c r="N1104" s="27"/>
      <c r="O1104" s="27"/>
      <c r="P1104" s="28"/>
      <c r="Q1104" s="27"/>
      <c r="R1104" s="27"/>
      <c r="S1104" s="27"/>
      <c r="T1104" s="27"/>
      <c r="U1104" s="27"/>
      <c r="V1104" s="27"/>
      <c r="W1104" s="27"/>
    </row>
    <row r="1105" spans="2:23">
      <c r="B1105" s="33"/>
      <c r="C1105" s="63"/>
      <c r="D1105" s="63"/>
      <c r="E1105" s="33"/>
      <c r="F1105" s="27"/>
      <c r="G1105" s="27"/>
      <c r="H1105" s="27"/>
      <c r="I1105" s="33"/>
      <c r="J1105" s="31"/>
      <c r="K1105" s="27"/>
      <c r="L1105" s="27"/>
      <c r="M1105" s="27"/>
      <c r="N1105" s="27"/>
      <c r="O1105" s="27"/>
      <c r="P1105" s="28"/>
      <c r="Q1105" s="27"/>
      <c r="R1105" s="27"/>
      <c r="S1105" s="27"/>
      <c r="T1105" s="27"/>
      <c r="U1105" s="27"/>
      <c r="V1105" s="27"/>
      <c r="W1105" s="27"/>
    </row>
    <row r="1106" spans="2:23">
      <c r="B1106" s="33"/>
      <c r="C1106" s="63"/>
      <c r="D1106" s="63"/>
      <c r="E1106" s="33"/>
      <c r="F1106" s="27"/>
      <c r="G1106" s="27"/>
      <c r="H1106" s="27"/>
      <c r="I1106" s="33"/>
      <c r="J1106" s="31"/>
      <c r="K1106" s="27"/>
      <c r="L1106" s="27"/>
      <c r="M1106" s="27"/>
      <c r="N1106" s="27"/>
      <c r="O1106" s="27"/>
      <c r="P1106" s="28"/>
      <c r="Q1106" s="27"/>
      <c r="R1106" s="27"/>
      <c r="S1106" s="27"/>
      <c r="T1106" s="27"/>
      <c r="U1106" s="27"/>
      <c r="V1106" s="27"/>
      <c r="W1106" s="27"/>
    </row>
    <row r="1107" spans="2:23">
      <c r="B1107" s="33"/>
      <c r="C1107" s="63"/>
      <c r="D1107" s="63"/>
      <c r="E1107" s="33"/>
      <c r="F1107" s="27"/>
      <c r="G1107" s="27"/>
      <c r="H1107" s="27"/>
      <c r="I1107" s="33"/>
      <c r="J1107" s="31"/>
      <c r="K1107" s="27"/>
      <c r="L1107" s="27"/>
      <c r="M1107" s="27"/>
      <c r="N1107" s="27"/>
      <c r="O1107" s="27"/>
      <c r="P1107" s="28"/>
      <c r="Q1107" s="27"/>
      <c r="R1107" s="27"/>
      <c r="S1107" s="27"/>
      <c r="T1107" s="27"/>
      <c r="U1107" s="27"/>
      <c r="V1107" s="27"/>
      <c r="W1107" s="27"/>
    </row>
    <row r="1108" spans="2:23">
      <c r="B1108" s="33"/>
      <c r="C1108" s="63"/>
      <c r="D1108" s="63"/>
      <c r="E1108" s="33"/>
      <c r="F1108" s="27"/>
      <c r="G1108" s="27"/>
      <c r="H1108" s="27"/>
      <c r="I1108" s="33"/>
      <c r="J1108" s="31"/>
      <c r="K1108" s="27"/>
      <c r="L1108" s="27"/>
      <c r="M1108" s="27"/>
      <c r="N1108" s="27"/>
      <c r="O1108" s="27"/>
      <c r="P1108" s="28"/>
      <c r="Q1108" s="27"/>
      <c r="R1108" s="27"/>
      <c r="S1108" s="27"/>
      <c r="T1108" s="27"/>
      <c r="U1108" s="27"/>
      <c r="V1108" s="27"/>
      <c r="W1108" s="27"/>
    </row>
    <row r="1109" spans="2:23">
      <c r="B1109" s="33"/>
      <c r="C1109" s="63"/>
      <c r="D1109" s="63"/>
      <c r="E1109" s="33"/>
      <c r="F1109" s="27"/>
      <c r="G1109" s="27"/>
      <c r="H1109" s="27"/>
      <c r="I1109" s="33"/>
      <c r="J1109" s="31"/>
      <c r="K1109" s="27"/>
      <c r="L1109" s="27"/>
      <c r="M1109" s="27"/>
      <c r="N1109" s="27"/>
      <c r="O1109" s="27"/>
      <c r="P1109" s="28"/>
      <c r="Q1109" s="27"/>
      <c r="R1109" s="27"/>
      <c r="S1109" s="27"/>
      <c r="T1109" s="27"/>
      <c r="U1109" s="27"/>
      <c r="V1109" s="27"/>
      <c r="W1109" s="27"/>
    </row>
    <row r="1110" spans="2:23">
      <c r="B1110" s="33"/>
      <c r="C1110" s="63"/>
      <c r="D1110" s="63"/>
      <c r="E1110" s="33"/>
      <c r="F1110" s="27"/>
      <c r="G1110" s="27"/>
      <c r="H1110" s="27"/>
      <c r="I1110" s="33"/>
      <c r="J1110" s="31"/>
      <c r="K1110" s="27"/>
      <c r="L1110" s="27"/>
      <c r="M1110" s="27"/>
      <c r="N1110" s="27"/>
      <c r="O1110" s="27"/>
      <c r="P1110" s="28"/>
      <c r="Q1110" s="27"/>
      <c r="R1110" s="27"/>
      <c r="S1110" s="27"/>
      <c r="T1110" s="27"/>
      <c r="U1110" s="27"/>
      <c r="V1110" s="27"/>
      <c r="W1110" s="27"/>
    </row>
    <row r="1111" spans="2:23">
      <c r="B1111" s="33"/>
      <c r="C1111" s="63"/>
      <c r="D1111" s="63"/>
      <c r="E1111" s="33"/>
      <c r="F1111" s="27"/>
      <c r="G1111" s="27"/>
      <c r="H1111" s="27"/>
      <c r="I1111" s="33"/>
      <c r="J1111" s="31"/>
      <c r="K1111" s="27"/>
      <c r="L1111" s="27"/>
      <c r="M1111" s="27"/>
      <c r="N1111" s="27"/>
      <c r="O1111" s="27"/>
      <c r="P1111" s="28"/>
      <c r="Q1111" s="27"/>
      <c r="R1111" s="27"/>
      <c r="S1111" s="27"/>
      <c r="T1111" s="27"/>
      <c r="U1111" s="27"/>
      <c r="V1111" s="27"/>
      <c r="W1111" s="27"/>
    </row>
    <row r="1112" spans="2:23">
      <c r="B1112" s="33"/>
      <c r="C1112" s="63"/>
      <c r="D1112" s="63"/>
      <c r="E1112" s="33"/>
      <c r="F1112" s="27"/>
      <c r="G1112" s="27"/>
      <c r="H1112" s="27"/>
      <c r="I1112" s="33"/>
      <c r="J1112" s="31"/>
      <c r="K1112" s="27"/>
      <c r="L1112" s="27"/>
      <c r="M1112" s="27"/>
      <c r="N1112" s="27"/>
      <c r="O1112" s="27"/>
      <c r="P1112" s="28"/>
      <c r="Q1112" s="27"/>
      <c r="R1112" s="27"/>
      <c r="S1112" s="27"/>
      <c r="T1112" s="27"/>
      <c r="U1112" s="27"/>
      <c r="V1112" s="27"/>
      <c r="W1112" s="27"/>
    </row>
    <row r="1113" spans="2:23">
      <c r="B1113" s="33"/>
      <c r="C1113" s="63"/>
      <c r="D1113" s="63"/>
      <c r="E1113" s="33"/>
      <c r="F1113" s="27"/>
      <c r="G1113" s="27"/>
      <c r="H1113" s="27"/>
      <c r="I1113" s="33"/>
      <c r="J1113" s="31"/>
      <c r="K1113" s="27"/>
      <c r="L1113" s="27"/>
      <c r="M1113" s="27"/>
      <c r="N1113" s="27"/>
      <c r="O1113" s="27"/>
      <c r="P1113" s="28"/>
      <c r="Q1113" s="27"/>
      <c r="R1113" s="27"/>
      <c r="S1113" s="27"/>
      <c r="T1113" s="27"/>
      <c r="U1113" s="27"/>
      <c r="V1113" s="27"/>
      <c r="W1113" s="27"/>
    </row>
    <row r="1114" spans="2:23">
      <c r="B1114" s="33"/>
      <c r="C1114" s="63"/>
      <c r="D1114" s="63"/>
      <c r="E1114" s="33"/>
      <c r="F1114" s="27"/>
      <c r="G1114" s="27"/>
      <c r="H1114" s="27"/>
      <c r="I1114" s="33"/>
      <c r="J1114" s="31"/>
      <c r="K1114" s="27"/>
      <c r="L1114" s="27"/>
      <c r="M1114" s="27"/>
      <c r="N1114" s="27"/>
      <c r="O1114" s="27"/>
      <c r="P1114" s="28"/>
      <c r="Q1114" s="27"/>
      <c r="R1114" s="27"/>
      <c r="S1114" s="27"/>
      <c r="T1114" s="27"/>
      <c r="U1114" s="27"/>
      <c r="V1114" s="27"/>
      <c r="W1114" s="27"/>
    </row>
    <row r="1115" spans="2:23">
      <c r="B1115" s="33"/>
      <c r="C1115" s="63"/>
      <c r="D1115" s="63"/>
      <c r="E1115" s="33"/>
      <c r="F1115" s="27"/>
      <c r="G1115" s="27"/>
      <c r="H1115" s="27"/>
      <c r="I1115" s="33"/>
      <c r="J1115" s="31"/>
      <c r="K1115" s="27"/>
      <c r="L1115" s="27"/>
      <c r="M1115" s="27"/>
      <c r="N1115" s="27"/>
      <c r="O1115" s="27"/>
      <c r="P1115" s="28"/>
      <c r="Q1115" s="27"/>
      <c r="R1115" s="27"/>
      <c r="S1115" s="27"/>
      <c r="T1115" s="27"/>
      <c r="U1115" s="27"/>
      <c r="V1115" s="27"/>
      <c r="W1115" s="27"/>
    </row>
    <row r="1116" spans="2:23">
      <c r="B1116" s="33"/>
      <c r="C1116" s="63"/>
      <c r="D1116" s="63"/>
      <c r="E1116" s="33"/>
      <c r="F1116" s="27"/>
      <c r="G1116" s="27"/>
      <c r="H1116" s="27"/>
      <c r="I1116" s="33"/>
      <c r="J1116" s="31"/>
      <c r="K1116" s="27"/>
      <c r="L1116" s="27"/>
      <c r="M1116" s="27"/>
      <c r="N1116" s="27"/>
      <c r="O1116" s="27"/>
      <c r="P1116" s="28"/>
      <c r="Q1116" s="27"/>
      <c r="R1116" s="27"/>
      <c r="S1116" s="27"/>
      <c r="T1116" s="27"/>
      <c r="U1116" s="27"/>
      <c r="V1116" s="27"/>
      <c r="W1116" s="27"/>
    </row>
    <row r="1117" spans="2:23">
      <c r="B1117" s="33"/>
      <c r="C1117" s="63"/>
      <c r="D1117" s="63"/>
      <c r="E1117" s="33"/>
      <c r="F1117" s="27"/>
      <c r="G1117" s="27"/>
      <c r="H1117" s="27"/>
      <c r="I1117" s="33"/>
      <c r="J1117" s="31"/>
      <c r="K1117" s="27"/>
      <c r="L1117" s="27"/>
      <c r="M1117" s="27"/>
      <c r="N1117" s="27"/>
      <c r="O1117" s="27"/>
      <c r="P1117" s="28"/>
      <c r="Q1117" s="27"/>
      <c r="R1117" s="27"/>
      <c r="S1117" s="27"/>
      <c r="T1117" s="27"/>
      <c r="U1117" s="27"/>
      <c r="V1117" s="27"/>
      <c r="W1117" s="27"/>
    </row>
    <row r="1118" spans="2:23">
      <c r="B1118" s="33"/>
      <c r="C1118" s="63"/>
      <c r="D1118" s="63"/>
      <c r="E1118" s="33"/>
      <c r="F1118" s="27"/>
      <c r="G1118" s="27"/>
      <c r="H1118" s="27"/>
      <c r="I1118" s="33"/>
      <c r="J1118" s="31"/>
      <c r="K1118" s="27"/>
      <c r="L1118" s="27"/>
      <c r="M1118" s="27"/>
      <c r="N1118" s="27"/>
      <c r="O1118" s="27"/>
      <c r="P1118" s="28"/>
      <c r="Q1118" s="27"/>
      <c r="R1118" s="27"/>
      <c r="S1118" s="27"/>
      <c r="T1118" s="27"/>
      <c r="U1118" s="27"/>
      <c r="V1118" s="27"/>
      <c r="W1118" s="27"/>
    </row>
    <row r="1119" spans="2:23">
      <c r="B1119" s="33"/>
      <c r="C1119" s="63"/>
      <c r="D1119" s="63"/>
      <c r="E1119" s="33"/>
      <c r="F1119" s="27"/>
      <c r="G1119" s="27"/>
      <c r="H1119" s="27"/>
      <c r="I1119" s="33"/>
      <c r="J1119" s="31"/>
      <c r="K1119" s="27"/>
      <c r="L1119" s="27"/>
      <c r="M1119" s="27"/>
      <c r="N1119" s="27"/>
      <c r="O1119" s="27"/>
      <c r="P1119" s="28"/>
      <c r="Q1119" s="27"/>
      <c r="R1119" s="27"/>
      <c r="S1119" s="27"/>
      <c r="T1119" s="27"/>
      <c r="U1119" s="27"/>
      <c r="V1119" s="27"/>
      <c r="W1119" s="27"/>
    </row>
    <row r="1120" spans="2:23">
      <c r="B1120" s="33"/>
      <c r="C1120" s="63"/>
      <c r="D1120" s="63"/>
      <c r="E1120" s="33"/>
      <c r="F1120" s="27"/>
      <c r="G1120" s="27"/>
      <c r="H1120" s="27"/>
      <c r="I1120" s="33"/>
      <c r="J1120" s="31"/>
      <c r="K1120" s="27"/>
      <c r="L1120" s="27"/>
      <c r="M1120" s="27"/>
      <c r="N1120" s="27"/>
      <c r="O1120" s="27"/>
      <c r="P1120" s="28"/>
      <c r="Q1120" s="27"/>
      <c r="R1120" s="27"/>
      <c r="S1120" s="27"/>
      <c r="T1120" s="27"/>
      <c r="U1120" s="27"/>
      <c r="V1120" s="27"/>
      <c r="W1120" s="27"/>
    </row>
    <row r="1121" spans="2:23">
      <c r="B1121" s="33"/>
      <c r="C1121" s="63"/>
      <c r="D1121" s="63"/>
      <c r="E1121" s="33"/>
      <c r="F1121" s="27"/>
      <c r="G1121" s="27"/>
      <c r="H1121" s="27"/>
      <c r="I1121" s="33"/>
      <c r="J1121" s="31"/>
      <c r="K1121" s="27"/>
      <c r="L1121" s="27"/>
      <c r="M1121" s="27"/>
      <c r="N1121" s="27"/>
      <c r="O1121" s="27"/>
      <c r="P1121" s="28"/>
      <c r="Q1121" s="27"/>
      <c r="R1121" s="27"/>
      <c r="S1121" s="27"/>
      <c r="T1121" s="27"/>
      <c r="U1121" s="27"/>
      <c r="V1121" s="27"/>
      <c r="W1121" s="27"/>
    </row>
  </sheetData>
  <mergeCells count="2">
    <mergeCell ref="B2:I2"/>
    <mergeCell ref="B3:I3"/>
  </mergeCells>
  <pageMargins left="0.7" right="0.7" top="0.75" bottom="0.75" header="0.3" footer="0.3"/>
  <pageSetup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S2015 True-Up Analysis</vt:lpstr>
      <vt:lpstr>S2014 A2M TrueUp Analysis</vt:lpstr>
      <vt:lpstr>2015 Series Calculations</vt:lpstr>
      <vt:lpstr>2014 Lien Roll</vt:lpstr>
      <vt:lpstr>'2015 Series Calculations'!Print_Area</vt:lpstr>
      <vt:lpstr>'S2014 A2M TrueUp Analysis'!Print_Area</vt:lpstr>
      <vt:lpstr>'S2015 True-Up Analysis'!Print_Area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Langston, Elizabeth</dc:creator>
  <cp:lastModifiedBy>Dave</cp:lastModifiedBy>
  <cp:lastPrinted>2017-09-14T05:02:28Z</cp:lastPrinted>
  <dcterms:created xsi:type="dcterms:W3CDTF">2017-07-25T19:39:08Z</dcterms:created>
  <dcterms:modified xsi:type="dcterms:W3CDTF">2017-09-14T05:02:56Z</dcterms:modified>
</cp:coreProperties>
</file>