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8195" windowHeight="11565"/>
  </bookViews>
  <sheets>
    <sheet name="Scorecard" sheetId="1" r:id="rId1"/>
    <sheet name="Girard" sheetId="8" r:id="rId2"/>
    <sheet name="Premier" sheetId="7" r:id="rId3"/>
    <sheet name="Servello" sheetId="6" r:id="rId4"/>
    <sheet name="Sheet5" sheetId="4" r:id="rId5"/>
  </sheets>
  <definedNames>
    <definedName name="_xlnm.Print_Area" localSheetId="1">Girard!$B$2:$I$45</definedName>
    <definedName name="_xlnm.Print_Area" localSheetId="2">Premier!$B$2:$I$45</definedName>
    <definedName name="_xlnm.Print_Area" localSheetId="0">Scorecard!$B$2:$E$32</definedName>
    <definedName name="_xlnm.Print_Area" localSheetId="3">Servello!$B$2:$I$45</definedName>
  </definedNames>
  <calcPr calcId="125725"/>
</workbook>
</file>

<file path=xl/calcChain.xml><?xml version="1.0" encoding="utf-8"?>
<calcChain xmlns="http://schemas.openxmlformats.org/spreadsheetml/2006/main">
  <c r="C41" i="7"/>
  <c r="F37"/>
  <c r="F39" s="1"/>
  <c r="E43" l="1"/>
  <c r="C41" i="8"/>
  <c r="C41" i="6"/>
  <c r="E44"/>
  <c r="E43"/>
  <c r="G32" i="1" l="1"/>
  <c r="G34" s="1"/>
  <c r="I43" i="8"/>
  <c r="I44" s="1"/>
  <c r="I45" s="1"/>
  <c r="I42"/>
  <c r="I37"/>
  <c r="I39" s="1"/>
  <c r="I43" i="7"/>
  <c r="I44" s="1"/>
  <c r="I45" s="1"/>
  <c r="E44"/>
  <c r="I37"/>
  <c r="I39" s="1"/>
  <c r="F24"/>
  <c r="F23"/>
  <c r="F22"/>
  <c r="F21"/>
  <c r="F20"/>
  <c r="E32" i="1"/>
  <c r="E34" s="1"/>
  <c r="D32"/>
  <c r="D34" s="1"/>
  <c r="C32"/>
  <c r="C34" s="1"/>
  <c r="I37" i="6"/>
  <c r="I39" s="1"/>
</calcChain>
</file>

<file path=xl/comments1.xml><?xml version="1.0" encoding="utf-8"?>
<comments xmlns="http://schemas.openxmlformats.org/spreadsheetml/2006/main">
  <authors>
    <author>Dave</author>
  </authors>
  <commentList>
    <comment ref="C7" authorId="0">
      <text>
        <r>
          <rPr>
            <b/>
            <sz val="9"/>
            <color indexed="81"/>
            <rFont val="Tahoma"/>
            <family val="2"/>
          </rPr>
          <t>Dave:</t>
        </r>
        <r>
          <rPr>
            <sz val="9"/>
            <color indexed="81"/>
            <rFont val="Tahoma"/>
            <family val="2"/>
          </rPr>
          <t xml:space="preserve">
Inconsistent Address:
  1026 Savage Court
Which is correct?</t>
        </r>
      </text>
    </comment>
  </commentList>
</comments>
</file>

<file path=xl/sharedStrings.xml><?xml version="1.0" encoding="utf-8"?>
<sst xmlns="http://schemas.openxmlformats.org/spreadsheetml/2006/main" count="457" uniqueCount="265">
  <si>
    <t>HARMONY CDD</t>
  </si>
  <si>
    <t>Landscape/Grounds Maintenance Services</t>
  </si>
  <si>
    <t>RFP No. 2017-101</t>
  </si>
  <si>
    <r>
      <t xml:space="preserve">• Proposed staffing levels </t>
    </r>
    <r>
      <rPr>
        <i/>
        <sz val="11"/>
        <color theme="1"/>
        <rFont val="Times New Roman"/>
        <family val="1"/>
      </rPr>
      <t>(5 points)</t>
    </r>
  </si>
  <si>
    <r>
      <t xml:space="preserve">• Certified arborist on staff </t>
    </r>
    <r>
      <rPr>
        <i/>
        <sz val="11"/>
        <color theme="1"/>
        <rFont val="Times New Roman"/>
        <family val="1"/>
      </rPr>
      <t>(5 points)</t>
    </r>
  </si>
  <si>
    <r>
      <t xml:space="preserve">• Can work efficiently without constant supervision </t>
    </r>
    <r>
      <rPr>
        <i/>
        <sz val="11"/>
        <color theme="1"/>
        <rFont val="Times New Roman"/>
        <family val="1"/>
      </rPr>
      <t>(5 points)</t>
    </r>
  </si>
  <si>
    <r>
      <t xml:space="preserve">• Positive responses from references </t>
    </r>
    <r>
      <rPr>
        <i/>
        <sz val="11"/>
        <color theme="1"/>
        <rFont val="Times New Roman"/>
        <family val="1"/>
      </rPr>
      <t>(5 points)</t>
    </r>
  </si>
  <si>
    <r>
      <t xml:space="preserve">• Effective emergency response plan </t>
    </r>
    <r>
      <rPr>
        <i/>
        <sz val="11"/>
        <color theme="1"/>
        <rFont val="Times New Roman"/>
        <family val="1"/>
      </rPr>
      <t>(5 points)</t>
    </r>
  </si>
  <si>
    <r>
      <t xml:space="preserve">• Does the proposal demonstrate an understanding of the District’s needs for the services requested? </t>
    </r>
    <r>
      <rPr>
        <i/>
        <sz val="11"/>
        <color theme="1"/>
        <rFont val="Times New Roman"/>
        <family val="1"/>
      </rPr>
      <t>(5 points)</t>
    </r>
  </si>
  <si>
    <t>Girard</t>
  </si>
  <si>
    <t>Servello</t>
  </si>
  <si>
    <t>Evaluation Criteria</t>
  </si>
  <si>
    <t>• Past record and experience in similar projects and with other contracts (5 points)</t>
  </si>
  <si>
    <t>• Well-organized communication systems and electronic reporting capability (5 points)</t>
  </si>
  <si>
    <t>• Geographic locations of the Proposer’s headquarters or office in relation to the project (5 points)</t>
  </si>
  <si>
    <r>
      <t xml:space="preserve">• Does the proposal demonstrate the skill and ability to recommend alternative landscaping material 
   when they notice one is not thriving or for seasonal color? </t>
    </r>
    <r>
      <rPr>
        <i/>
        <sz val="11"/>
        <color theme="1"/>
        <rFont val="Times New Roman"/>
        <family val="1"/>
      </rPr>
      <t>(5 points)</t>
    </r>
  </si>
  <si>
    <t>• 5 points are allocated for the proposed increase in total annual price for the renewal term.</t>
  </si>
  <si>
    <r>
      <t xml:space="preserve">• Does the proposal demonstrate the ability to identify diseases early on and provide appropriate treatment? </t>
    </r>
    <r>
      <rPr>
        <i/>
        <sz val="11"/>
        <color theme="1"/>
        <rFont val="Times New Roman"/>
        <family val="1"/>
      </rPr>
      <t>(5 points)</t>
    </r>
  </si>
  <si>
    <t>Total Points:  (Responsive and Responsible)</t>
  </si>
  <si>
    <t>• Adequacy and capabilities of key personnel, including the project manager &amp; field supervisor, 
   and ability to manage this project (5 points)</t>
  </si>
  <si>
    <t>• Experience dealing with customers &amp; clients and being responsive to routine &amp; non-routine issues (5 points)</t>
  </si>
  <si>
    <r>
      <t xml:space="preserve">• Does the proposal demonstrate an understanding &amp; experience in provisions of Florida-Friendly Practices? </t>
    </r>
    <r>
      <rPr>
        <i/>
        <sz val="11"/>
        <color theme="1"/>
        <rFont val="Times New Roman"/>
        <family val="1"/>
      </rPr>
      <t>(5 points)</t>
    </r>
  </si>
  <si>
    <t>• 15 points will be awarded to the Proposer submitting the lowest total bid for completing the work for years 1 &amp; 2 
   of the contract, as reflected on the bid form.  All other proposals will receive a percentage of this amount based 
   upon the difference between that Proposer’s bid and the low bid.</t>
  </si>
  <si>
    <r>
      <t xml:space="preserve">1. </t>
    </r>
    <r>
      <rPr>
        <b/>
        <u/>
        <sz val="11"/>
        <color theme="1"/>
        <rFont val="Times New Roman"/>
        <family val="1"/>
      </rPr>
      <t>Personnel</t>
    </r>
    <r>
      <rPr>
        <b/>
        <sz val="11"/>
        <color theme="1"/>
        <rFont val="Times New Roman"/>
        <family val="1"/>
      </rPr>
      <t xml:space="preserve"> (20 points)</t>
    </r>
  </si>
  <si>
    <r>
      <t xml:space="preserve">2. </t>
    </r>
    <r>
      <rPr>
        <b/>
        <u/>
        <sz val="11"/>
        <color theme="1"/>
        <rFont val="Times New Roman"/>
        <family val="1"/>
      </rPr>
      <t>Experience</t>
    </r>
    <r>
      <rPr>
        <b/>
        <sz val="11"/>
        <color theme="1"/>
        <rFont val="Times New Roman"/>
        <family val="1"/>
      </rPr>
      <t xml:space="preserve"> (30 points)</t>
    </r>
  </si>
  <si>
    <r>
      <t xml:space="preserve">3. </t>
    </r>
    <r>
      <rPr>
        <b/>
        <u/>
        <sz val="11"/>
        <color theme="1"/>
        <rFont val="Times New Roman"/>
        <family val="1"/>
      </rPr>
      <t>Understanding</t>
    </r>
    <r>
      <rPr>
        <b/>
        <sz val="11"/>
        <color theme="1"/>
        <rFont val="Times New Roman"/>
        <family val="1"/>
      </rPr>
      <t xml:space="preserve"> of Scope of Work and Florida-Friendly Practices (20 points)</t>
    </r>
  </si>
  <si>
    <r>
      <t xml:space="preserve">4. </t>
    </r>
    <r>
      <rPr>
        <b/>
        <u/>
        <sz val="11"/>
        <color theme="1"/>
        <rFont val="Times New Roman"/>
        <family val="1"/>
      </rPr>
      <t>Price</t>
    </r>
    <r>
      <rPr>
        <b/>
        <sz val="11"/>
        <color theme="1"/>
        <rFont val="Times New Roman"/>
        <family val="1"/>
      </rPr>
      <t xml:space="preserve"> (30 points) -- Points available for price will be allocated as follows:</t>
    </r>
  </si>
  <si>
    <t>Celebration, FL</t>
  </si>
  <si>
    <t>701 Codisco Way</t>
  </si>
  <si>
    <t>Sanford, FL</t>
  </si>
  <si>
    <t>Location(s)</t>
  </si>
  <si>
    <t>Corporate:</t>
  </si>
  <si>
    <t>Contacts</t>
  </si>
  <si>
    <t>Mike Trinidad</t>
  </si>
  <si>
    <t>Mike Guthrie</t>
  </si>
  <si>
    <t>Tom Murphy</t>
  </si>
  <si>
    <t>Donald Simmons</t>
  </si>
  <si>
    <t>Company:</t>
  </si>
  <si>
    <t>Girard Environmental Services</t>
  </si>
  <si>
    <t>Type:</t>
  </si>
  <si>
    <t>Corporation</t>
  </si>
  <si>
    <t>313 Campus Street</t>
  </si>
  <si>
    <t>Ted Carter</t>
  </si>
  <si>
    <t>Irrig Tech:</t>
  </si>
  <si>
    <t>Insurance</t>
  </si>
  <si>
    <t>General:</t>
  </si>
  <si>
    <t>Auto:</t>
  </si>
  <si>
    <t>Worker:</t>
  </si>
  <si>
    <t>Expire Date:</t>
  </si>
  <si>
    <t>Irrig Mgr:</t>
  </si>
  <si>
    <t>Wayne Wissman</t>
  </si>
  <si>
    <t>Field Mgr:</t>
  </si>
  <si>
    <t>Some Titles &amp; Positions Are Unclear</t>
  </si>
  <si>
    <t>Gen Mgr:</t>
  </si>
  <si>
    <t>Div Mgr:</t>
  </si>
  <si>
    <t>Financials</t>
  </si>
  <si>
    <t>Assets:</t>
  </si>
  <si>
    <t>$11.689M</t>
  </si>
  <si>
    <t>Liabilities:</t>
  </si>
  <si>
    <t>Revenue:</t>
  </si>
  <si>
    <t>Gross:</t>
  </si>
  <si>
    <t>Net:</t>
  </si>
  <si>
    <t>$35.660M</t>
  </si>
  <si>
    <t>$12.973M</t>
  </si>
  <si>
    <t>($0.287M)</t>
  </si>
  <si>
    <t>Celebration</t>
  </si>
  <si>
    <t>Metrowest</t>
  </si>
  <si>
    <t>Heathrow</t>
  </si>
  <si>
    <t>Brian Smith, (STS)</t>
  </si>
  <si>
    <t>Julie Sanchez, GM</t>
  </si>
  <si>
    <t>Deanna Smith, CAM</t>
  </si>
  <si>
    <t>References</t>
  </si>
  <si>
    <t xml:space="preserve"> Ground Covers</t>
  </si>
  <si>
    <t>Shrub Care</t>
  </si>
  <si>
    <t>Tree Care</t>
  </si>
  <si>
    <t>Seasonal Flowers</t>
  </si>
  <si>
    <t>Annuals Maintenance</t>
  </si>
  <si>
    <t>Quotation Total</t>
  </si>
  <si>
    <t>Bahia - Turf Care</t>
  </si>
  <si>
    <t>Bermuda - Turf Care</t>
  </si>
  <si>
    <t>St. Augustine - Turf Care</t>
  </si>
  <si>
    <t xml:space="preserve"> Zoysia - Turf Care</t>
  </si>
  <si>
    <t>(Sport) - Turf Care</t>
  </si>
  <si>
    <t>Yearly Price</t>
  </si>
  <si>
    <t>[ 14months ]      1st Year</t>
  </si>
  <si>
    <t>[ +1.450% ]         3rd Year</t>
  </si>
  <si>
    <t>[ ±0.000% ]        2nd Year</t>
  </si>
  <si>
    <t>[ ±0.000% ]         4th Year</t>
  </si>
  <si>
    <t>Progression</t>
  </si>
  <si>
    <r>
      <t xml:space="preserve">They are </t>
    </r>
    <r>
      <rPr>
        <b/>
        <u/>
        <sz val="11"/>
        <color rgb="FF4A7EBB"/>
        <rFont val="Calibri"/>
        <family val="2"/>
        <scheme val="minor"/>
      </rPr>
      <t>NOT</t>
    </r>
    <r>
      <rPr>
        <b/>
        <sz val="11"/>
        <color rgb="FF4A7EBB"/>
        <rFont val="Calibri"/>
        <family val="2"/>
        <scheme val="minor"/>
      </rPr>
      <t xml:space="preserve"> lean, mean, &amp; hungry!</t>
    </r>
  </si>
  <si>
    <t>Price Totals</t>
  </si>
  <si>
    <t>Longwood, FL</t>
  </si>
  <si>
    <t>1012 Savage Court</t>
  </si>
  <si>
    <t>Licenses</t>
  </si>
  <si>
    <t>Who</t>
  </si>
  <si>
    <t xml:space="preserve">Ted Carter: </t>
  </si>
  <si>
    <t>Since 1998/10/27</t>
  </si>
  <si>
    <t>19 years</t>
  </si>
  <si>
    <t>--</t>
  </si>
  <si>
    <t>7 years</t>
  </si>
  <si>
    <t>Worksite:</t>
  </si>
  <si>
    <t>Position</t>
  </si>
  <si>
    <t>Day</t>
  </si>
  <si>
    <t>Monday</t>
  </si>
  <si>
    <t>Tuesday</t>
  </si>
  <si>
    <t>Wednesday</t>
  </si>
  <si>
    <t>Thursday</t>
  </si>
  <si>
    <t>Friday</t>
  </si>
  <si>
    <t>Saturday</t>
  </si>
  <si>
    <t>Sunday</t>
  </si>
  <si>
    <t>US192, Cover, Shrubs, Weeds</t>
  </si>
  <si>
    <t>East - O, I, J, K, &amp; L</t>
  </si>
  <si>
    <t>West - H1-2, G, &amp; F</t>
  </si>
  <si>
    <t>Mid - A1, B, C1-2, D1-2, &amp; E</t>
  </si>
  <si>
    <t>(Backup Day for weather, etc.)</t>
  </si>
  <si>
    <t>--[Emergency Only]--</t>
  </si>
  <si>
    <t>Project Mgr:</t>
  </si>
  <si>
    <t>Field Super:</t>
  </si>
  <si>
    <t>2 - (full time)</t>
  </si>
  <si>
    <t>6 - (full time)</t>
  </si>
  <si>
    <t>Spray Tech:</t>
  </si>
  <si>
    <t>1 - (as needed)</t>
  </si>
  <si>
    <r>
      <t>1 - (full time)</t>
    </r>
    <r>
      <rPr>
        <b/>
        <sz val="12"/>
        <color rgb="FFFF0000"/>
        <rFont val="Calibri"/>
        <family val="2"/>
        <scheme val="minor"/>
      </rPr>
      <t>?</t>
    </r>
  </si>
  <si>
    <t>Foreman:</t>
  </si>
  <si>
    <t>Mike Downing</t>
  </si>
  <si>
    <t>Ryan Amador</t>
  </si>
  <si>
    <t>President:</t>
  </si>
  <si>
    <t>Addiel Amador</t>
  </si>
  <si>
    <t>Accnt Mgr:</t>
  </si>
  <si>
    <t>Carlos Rios</t>
  </si>
  <si>
    <t>Year</t>
  </si>
  <si>
    <t>2016:</t>
  </si>
  <si>
    <t>2015:</t>
  </si>
  <si>
    <t>[ no name ]</t>
  </si>
  <si>
    <t>Work Schedule</t>
  </si>
  <si>
    <t>$739K</t>
  </si>
  <si>
    <t>$580K</t>
  </si>
  <si>
    <t>[ no separate ]</t>
  </si>
  <si>
    <t>Type</t>
  </si>
  <si>
    <t>Name</t>
  </si>
  <si>
    <t>Office</t>
  </si>
  <si>
    <t>FL - Cert Pest Tech</t>
  </si>
  <si>
    <t>Co - Irrig Spec Contr</t>
  </si>
  <si>
    <t>$1.00M</t>
  </si>
  <si>
    <t>$2.00M</t>
  </si>
  <si>
    <t>[ none listed ]</t>
  </si>
  <si>
    <t>[ site address ]</t>
  </si>
  <si>
    <t>Full Year Financials Extrapolated</t>
  </si>
  <si>
    <t>Extrapolated from 4.5 Month P&amp;L</t>
  </si>
  <si>
    <t>Office Mgr:</t>
  </si>
  <si>
    <t>Made Alvarez</t>
  </si>
  <si>
    <t>[ ±0.000% ]         3rd Year</t>
  </si>
  <si>
    <t>Highlands Co</t>
  </si>
  <si>
    <t>Sanford HA</t>
  </si>
  <si>
    <t>Sanford</t>
  </si>
  <si>
    <t>Executive Summary:</t>
  </si>
  <si>
    <t>Unit Pricing Levels:</t>
  </si>
  <si>
    <r>
      <t xml:space="preserve">( </t>
    </r>
    <r>
      <rPr>
        <b/>
        <sz val="11"/>
        <color rgb="FF00B050"/>
        <rFont val="Calibri"/>
        <family val="2"/>
        <scheme val="minor"/>
      </rPr>
      <t>Yes</t>
    </r>
    <r>
      <rPr>
        <sz val="11"/>
        <rFont val="Calibri"/>
        <family val="2"/>
        <scheme val="minor"/>
      </rPr>
      <t xml:space="preserve"> ) Provided</t>
    </r>
  </si>
  <si>
    <r>
      <t xml:space="preserve">( </t>
    </r>
    <r>
      <rPr>
        <b/>
        <sz val="11"/>
        <color rgb="FFFF0000"/>
        <rFont val="Calibri"/>
        <family val="2"/>
        <scheme val="minor"/>
      </rPr>
      <t>No</t>
    </r>
    <r>
      <rPr>
        <sz val="11"/>
        <rFont val="Calibri"/>
        <family val="2"/>
        <scheme val="minor"/>
      </rPr>
      <t xml:space="preserve"> ) Missing</t>
    </r>
  </si>
  <si>
    <t>Since 2010/07/12</t>
  </si>
  <si>
    <t>Active:</t>
  </si>
  <si>
    <t>Chris Pruzinsky</t>
  </si>
  <si>
    <t>Anita Thomas</t>
  </si>
  <si>
    <t>Rus Sheibenberger</t>
  </si>
  <si>
    <t>LLC, Family Owned, Section 3</t>
  </si>
  <si>
    <t>Since 1995/04/01</t>
  </si>
  <si>
    <t>22 years</t>
  </si>
  <si>
    <t>Servello  (Servello &amp; Son)</t>
  </si>
  <si>
    <t>261 Sprinview Com Dr</t>
  </si>
  <si>
    <t>Debary, FL</t>
  </si>
  <si>
    <t>( 50 miles, 1 hr )</t>
  </si>
  <si>
    <t>( 30 miles, 40 min )</t>
  </si>
  <si>
    <t>( 60 miles, 1.2 hr )</t>
  </si>
  <si>
    <t>Vista Lakes</t>
  </si>
  <si>
    <t>Heritage Est</t>
  </si>
  <si>
    <t>Parkside TH</t>
  </si>
  <si>
    <t>Russ Simmons, Mgr</t>
  </si>
  <si>
    <t>Haley Sawyers, Mgr</t>
  </si>
  <si>
    <t>Jeffrey Messer, BP</t>
  </si>
  <si>
    <t>Landscape $$</t>
  </si>
  <si>
    <t>Tree Trim Bucket Truck:</t>
  </si>
  <si>
    <t>[ Accounting Policies Poor ]</t>
  </si>
  <si>
    <t>[ Accounting Policies Good ]</t>
  </si>
  <si>
    <t>[ +1.500% ]        2nd Year</t>
  </si>
  <si>
    <t>[ +1.500% ]         3rd Year</t>
  </si>
  <si>
    <t>[ +1.500% ]         4th Year</t>
  </si>
  <si>
    <t>Greg Servello</t>
  </si>
  <si>
    <t>CEO:</t>
  </si>
  <si>
    <t>VP:</t>
  </si>
  <si>
    <t>James Whitaker</t>
  </si>
  <si>
    <t>Semoran Blvd</t>
  </si>
  <si>
    <t>Orlando, FL</t>
  </si>
  <si>
    <t>( 35 miles, 45 Min )</t>
  </si>
  <si>
    <t>Unit Tasks</t>
  </si>
  <si>
    <t>Units Sum Total</t>
  </si>
  <si>
    <t>Totals Variance</t>
  </si>
  <si>
    <t>Jeff Cornet</t>
  </si>
  <si>
    <t>VP Ops:</t>
  </si>
  <si>
    <t>Scott Feliciano</t>
  </si>
  <si>
    <t>Diego Aguare</t>
  </si>
  <si>
    <t>Site Staffing</t>
  </si>
  <si>
    <t>Crew Lead:</t>
  </si>
  <si>
    <t>Carlos Cabezudo</t>
  </si>
  <si>
    <t>Hort Tech:</t>
  </si>
  <si>
    <t>2  [as needed]</t>
  </si>
  <si>
    <t>1  [as needed]</t>
  </si>
  <si>
    <t>Overall Proposal Well Presented</t>
  </si>
  <si>
    <t>Appears Too Dependent On Temps</t>
  </si>
  <si>
    <t>Accounting &amp; Work History Weak</t>
  </si>
  <si>
    <t>Job may be Too Big for Company</t>
  </si>
  <si>
    <r>
      <t xml:space="preserve">They </t>
    </r>
    <r>
      <rPr>
        <b/>
        <u/>
        <sz val="11"/>
        <color rgb="FF4A7EBB"/>
        <rFont val="Calibri"/>
        <family val="2"/>
        <scheme val="minor"/>
      </rPr>
      <t>are</t>
    </r>
    <r>
      <rPr>
        <b/>
        <sz val="11"/>
        <color rgb="FF4A7EBB"/>
        <rFont val="Calibri"/>
        <family val="2"/>
        <scheme val="minor"/>
      </rPr>
      <t xml:space="preserve"> lean, mean, &amp; hungry!</t>
    </r>
  </si>
  <si>
    <r>
      <rPr>
        <b/>
        <sz val="11"/>
        <color rgb="FF00B050"/>
        <rFont val="Calibri"/>
        <family val="2"/>
        <scheme val="minor"/>
      </rPr>
      <t>Aggressive</t>
    </r>
    <r>
      <rPr>
        <sz val="11"/>
        <color theme="1"/>
        <rFont val="Calibri"/>
        <family val="2"/>
        <scheme val="minor"/>
      </rPr>
      <t>, OK</t>
    </r>
  </si>
  <si>
    <t>5 (of 6) On-Site</t>
  </si>
  <si>
    <t>$5.737M</t>
  </si>
  <si>
    <t>$6.299M</t>
  </si>
  <si>
    <t xml:space="preserve">"         "  </t>
  </si>
  <si>
    <t>[ undefined ]</t>
  </si>
  <si>
    <t>Work Crew:</t>
  </si>
  <si>
    <t>[ unnamed ]</t>
  </si>
  <si>
    <t>Chief OO:</t>
  </si>
  <si>
    <t>Titles &amp; Positions Well Identified</t>
  </si>
  <si>
    <t>Initial</t>
  </si>
  <si>
    <t>Transition Team</t>
  </si>
  <si>
    <r>
      <t xml:space="preserve">( </t>
    </r>
    <r>
      <rPr>
        <b/>
        <sz val="11"/>
        <color rgb="FF00B050"/>
        <rFont val="Calibri"/>
        <family val="2"/>
        <scheme val="minor"/>
      </rPr>
      <t>Yes</t>
    </r>
    <r>
      <rPr>
        <sz val="11"/>
        <color theme="1"/>
        <rFont val="Calibri"/>
        <family val="2"/>
        <scheme val="minor"/>
      </rPr>
      <t xml:space="preserve"> )</t>
    </r>
  </si>
  <si>
    <t>( ??? )</t>
  </si>
  <si>
    <t>4 Identified</t>
  </si>
  <si>
    <t>($0.065M)</t>
  </si>
  <si>
    <t>$  6.299M</t>
  </si>
  <si>
    <t>$  1.715M</t>
  </si>
  <si>
    <t>[ not specified ]</t>
  </si>
  <si>
    <r>
      <t>[ Accounting Policies OK</t>
    </r>
    <r>
      <rPr>
        <b/>
        <sz val="11"/>
        <color rgb="FFFF0000"/>
        <rFont val="Calibri"/>
        <family val="2"/>
        <scheme val="minor"/>
      </rPr>
      <t>?</t>
    </r>
    <r>
      <rPr>
        <b/>
        <sz val="11"/>
        <color rgb="FF00B050"/>
        <rFont val="Calibri"/>
        <family val="2"/>
        <scheme val="minor"/>
      </rPr>
      <t xml:space="preserve"> ]</t>
    </r>
  </si>
  <si>
    <t>(Perfect)</t>
  </si>
  <si>
    <t>DLF</t>
  </si>
  <si>
    <t>[ none identified ]</t>
  </si>
  <si>
    <t>Within</t>
  </si>
  <si>
    <r>
      <t xml:space="preserve">( </t>
    </r>
    <r>
      <rPr>
        <b/>
        <sz val="11"/>
        <color rgb="FF00B050"/>
        <rFont val="Calibri"/>
        <family val="2"/>
        <scheme val="minor"/>
      </rPr>
      <t>Yes</t>
    </r>
    <r>
      <rPr>
        <sz val="11"/>
        <rFont val="Calibri"/>
        <family val="2"/>
        <scheme val="minor"/>
      </rPr>
      <t xml:space="preserve"> )</t>
    </r>
  </si>
  <si>
    <r>
      <t xml:space="preserve">( </t>
    </r>
    <r>
      <rPr>
        <b/>
        <sz val="11"/>
        <color rgb="FFFF0000"/>
        <rFont val="Calibri"/>
        <family val="2"/>
        <scheme val="minor"/>
      </rPr>
      <t>No</t>
    </r>
    <r>
      <rPr>
        <sz val="11"/>
        <rFont val="Calibri"/>
        <family val="2"/>
        <scheme val="minor"/>
      </rPr>
      <t xml:space="preserve"> )</t>
    </r>
  </si>
  <si>
    <r>
      <t xml:space="preserve">10 men  </t>
    </r>
    <r>
      <rPr>
        <sz val="11"/>
        <color rgb="FFFF0000"/>
        <rFont val="Calibri"/>
        <family val="2"/>
        <scheme val="minor"/>
      </rPr>
      <t>[ IDs? ]</t>
    </r>
  </si>
  <si>
    <r>
      <t xml:space="preserve">2017/07/01  </t>
    </r>
    <r>
      <rPr>
        <sz val="11"/>
        <color rgb="FFFF0000"/>
        <rFont val="Calibri"/>
        <family val="2"/>
        <scheme val="minor"/>
      </rPr>
      <t>(?)</t>
    </r>
  </si>
  <si>
    <r>
      <t xml:space="preserve">Co - [ </t>
    </r>
    <r>
      <rPr>
        <sz val="11"/>
        <color rgb="FFFF0000"/>
        <rFont val="Calibri"/>
        <family val="2"/>
        <scheme val="minor"/>
      </rPr>
      <t>no answer</t>
    </r>
    <r>
      <rPr>
        <sz val="11"/>
        <color theme="1"/>
        <rFont val="Calibri"/>
        <family val="2"/>
        <scheme val="minor"/>
      </rPr>
      <t xml:space="preserve"> ]</t>
    </r>
  </si>
  <si>
    <r>
      <t>FL - (</t>
    </r>
    <r>
      <rPr>
        <b/>
        <sz val="11"/>
        <color rgb="FF00B050"/>
        <rFont val="Calibri"/>
        <family val="2"/>
        <scheme val="minor"/>
      </rPr>
      <t>Yes</t>
    </r>
    <r>
      <rPr>
        <sz val="11"/>
        <color theme="1"/>
        <rFont val="Calibri"/>
        <family val="2"/>
        <scheme val="minor"/>
      </rPr>
      <t xml:space="preserve">) </t>
    </r>
    <r>
      <rPr>
        <sz val="11"/>
        <color rgb="FFFF0000"/>
        <rFont val="Calibri"/>
        <family val="2"/>
        <scheme val="minor"/>
      </rPr>
      <t>No Type</t>
    </r>
  </si>
  <si>
    <r>
      <t xml:space="preserve">$  6.299M  </t>
    </r>
    <r>
      <rPr>
        <sz val="11"/>
        <color rgb="FFFF0000"/>
        <rFont val="Calibri"/>
        <family val="2"/>
        <scheme val="minor"/>
      </rPr>
      <t>(?)</t>
    </r>
  </si>
  <si>
    <t>[ not formalized ]</t>
  </si>
  <si>
    <r>
      <rPr>
        <b/>
        <sz val="11"/>
        <color theme="1"/>
        <rFont val="Calibri"/>
        <family val="2"/>
        <scheme val="minor"/>
      </rPr>
      <t>Nominal</t>
    </r>
    <r>
      <rPr>
        <sz val="11"/>
        <color theme="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High</t>
    </r>
  </si>
  <si>
    <r>
      <t xml:space="preserve">Points Exclusive of </t>
    </r>
    <r>
      <rPr>
        <u/>
        <sz val="11"/>
        <color theme="1"/>
        <rFont val="Arial"/>
        <family val="2"/>
      </rPr>
      <t>Price</t>
    </r>
  </si>
  <si>
    <r>
      <t xml:space="preserve">( </t>
    </r>
    <r>
      <rPr>
        <b/>
        <sz val="11"/>
        <color rgb="FF00B050"/>
        <rFont val="Calibri"/>
        <family val="2"/>
        <scheme val="minor"/>
      </rPr>
      <t>Yes</t>
    </r>
    <r>
      <rPr>
        <sz val="11"/>
        <color rgb="FFFF0000"/>
        <rFont val="Calibri"/>
        <family val="2"/>
        <scheme val="minor"/>
      </rPr>
      <t>?</t>
    </r>
    <r>
      <rPr>
        <sz val="11"/>
        <rFont val="Calibri"/>
        <family val="2"/>
        <scheme val="minor"/>
      </rPr>
      <t xml:space="preserve"> ) re Co. Size</t>
    </r>
  </si>
  <si>
    <r>
      <t xml:space="preserve">( </t>
    </r>
    <r>
      <rPr>
        <b/>
        <sz val="11"/>
        <color rgb="FF00B050"/>
        <rFont val="Calibri"/>
        <family val="2"/>
        <scheme val="minor"/>
      </rPr>
      <t>Yes</t>
    </r>
    <r>
      <rPr>
        <sz val="11"/>
        <color rgb="FFFF0000"/>
        <rFont val="Calibri"/>
        <family val="2"/>
        <scheme val="minor"/>
      </rPr>
      <t>?</t>
    </r>
    <r>
      <rPr>
        <sz val="11"/>
        <rFont val="Calibri"/>
        <family val="2"/>
        <scheme val="minor"/>
      </rPr>
      <t xml:space="preserve"> ) re Summary</t>
    </r>
  </si>
  <si>
    <r>
      <t xml:space="preserve">( </t>
    </r>
    <r>
      <rPr>
        <b/>
        <sz val="11"/>
        <color rgb="FFFF0000"/>
        <rFont val="Calibri"/>
        <family val="2"/>
        <scheme val="minor"/>
      </rPr>
      <t>No</t>
    </r>
    <r>
      <rPr>
        <sz val="11"/>
        <rFont val="Calibri"/>
        <family val="2"/>
        <scheme val="minor"/>
      </rPr>
      <t xml:space="preserve"> ) re Inventory</t>
    </r>
  </si>
  <si>
    <t>Co. Capable But Top-Heavy &amp; Bloated</t>
  </si>
  <si>
    <t>Best-&amp;-Final Offer</t>
  </si>
  <si>
    <t>Submit</t>
  </si>
  <si>
    <t>FY 2018 Budget</t>
  </si>
  <si>
    <t>1st Yr Discount: ≈5.2% =&gt;</t>
  </si>
  <si>
    <t>1st Yr Discount: ≈0.0% =&gt;</t>
  </si>
  <si>
    <t>Did Not Respond</t>
  </si>
  <si>
    <t>[ Inconsistent ]</t>
  </si>
  <si>
    <r>
      <rPr>
        <b/>
        <sz val="11"/>
        <color rgb="FF00B050"/>
        <rFont val="Calibri"/>
        <family val="2"/>
        <scheme val="minor"/>
      </rPr>
      <t>Timely</t>
    </r>
    <r>
      <rPr>
        <b/>
        <sz val="11"/>
        <rFont val="Calibri"/>
        <family val="2"/>
        <scheme val="minor"/>
      </rPr>
      <t>/</t>
    </r>
    <r>
      <rPr>
        <b/>
        <sz val="11"/>
        <color rgb="FF00B050"/>
        <rFont val="Calibri"/>
        <family val="2"/>
        <scheme val="minor"/>
      </rPr>
      <t>Accurate</t>
    </r>
  </si>
  <si>
    <r>
      <rPr>
        <b/>
        <sz val="11"/>
        <color rgb="FF00B050"/>
        <rFont val="Calibri"/>
        <family val="2"/>
        <scheme val="minor"/>
      </rPr>
      <t>Timely</t>
    </r>
    <r>
      <rPr>
        <b/>
        <sz val="11"/>
        <rFont val="Calibri"/>
        <family val="2"/>
        <scheme val="minor"/>
      </rPr>
      <t>/</t>
    </r>
    <r>
      <rPr>
        <b/>
        <sz val="11"/>
        <color rgb="FFFF0000"/>
        <rFont val="Calibri"/>
        <family val="2"/>
        <scheme val="minor"/>
      </rPr>
      <t>Inaccurate</t>
    </r>
  </si>
  <si>
    <t>1st Yr Discount: ≈2.2% =&gt;</t>
  </si>
  <si>
    <t>[ Doubly Inconsistent ]</t>
  </si>
  <si>
    <r>
      <t xml:space="preserve">• 10 points are allocated for the reasonableness </t>
    </r>
    <r>
      <rPr>
        <sz val="11"/>
        <color theme="1"/>
        <rFont val="Times New Roman"/>
        <family val="1"/>
      </rPr>
      <t>of unit prices.</t>
    </r>
  </si>
  <si>
    <r>
      <t>[</t>
    </r>
    <r>
      <rPr>
        <i/>
        <sz val="11"/>
        <color theme="1"/>
        <rFont val="Georgia"/>
        <family val="1"/>
      </rPr>
      <t>Statements Rating: 4/5</t>
    </r>
    <r>
      <rPr>
        <sz val="11"/>
        <color theme="1"/>
        <rFont val="Calibri"/>
        <family val="2"/>
        <scheme val="minor"/>
      </rPr>
      <t>]</t>
    </r>
  </si>
  <si>
    <r>
      <t>[</t>
    </r>
    <r>
      <rPr>
        <i/>
        <sz val="11"/>
        <color theme="1"/>
        <rFont val="Georgia"/>
        <family val="1"/>
      </rPr>
      <t>Statements Rating: 5/5</t>
    </r>
    <r>
      <rPr>
        <sz val="11"/>
        <color theme="1"/>
        <rFont val="Calibri"/>
        <family val="2"/>
        <scheme val="minor"/>
      </rPr>
      <t>]</t>
    </r>
  </si>
  <si>
    <t>Premier</t>
  </si>
  <si>
    <t>Premier Lawn Maintenance</t>
  </si>
</sst>
</file>

<file path=xl/styles.xml><?xml version="1.0" encoding="utf-8"?>
<styleSheet xmlns="http://schemas.openxmlformats.org/spreadsheetml/2006/main">
  <numFmts count="8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_);[Red]\(&quot;$&quot;#,##0\);_(* &quot;-&quot;??_)"/>
    <numFmt numFmtId="165" formatCode="_(* #,##0.00000000_);_(* \(#,##0.00000000\);_(* &quot;-&quot;??_);_(@_)"/>
    <numFmt numFmtId="166" formatCode="_(* #,##0.000000000000000_);_(* \(#,##0.000000000000000\);_(* &quot;-&quot;??_);_(@_)"/>
    <numFmt numFmtId="167" formatCode="0.000%"/>
  </numFmts>
  <fonts count="39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3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</font>
    <font>
      <b/>
      <u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Georgia"/>
      <family val="1"/>
    </font>
    <font>
      <b/>
      <sz val="1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4A7EBB"/>
      <name val="Calibri"/>
      <family val="2"/>
      <scheme val="minor"/>
    </font>
    <font>
      <b/>
      <u/>
      <sz val="11"/>
      <color rgb="FF4A7EBB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2D5FFF"/>
      <name val="Calibri"/>
      <family val="2"/>
      <scheme val="minor"/>
    </font>
    <font>
      <sz val="11"/>
      <color theme="1"/>
      <name val="Arial"/>
      <family val="2"/>
    </font>
    <font>
      <sz val="4"/>
      <color theme="1"/>
      <name val="Arial"/>
      <family val="2"/>
    </font>
    <font>
      <u/>
      <sz val="11"/>
      <color theme="1"/>
      <name val="Arial"/>
      <family val="2"/>
    </font>
    <font>
      <sz val="11"/>
      <name val="Arial"/>
      <family val="2"/>
    </font>
    <font>
      <sz val="8"/>
      <name val="Arial"/>
      <family val="2"/>
    </font>
    <font>
      <sz val="8"/>
      <color theme="0" tint="-0.249977111117893"/>
      <name val="Calibri"/>
      <family val="2"/>
      <scheme val="minor"/>
    </font>
    <font>
      <sz val="11"/>
      <color rgb="FF0066FF"/>
      <name val="Calibri"/>
      <family val="2"/>
      <scheme val="minor"/>
    </font>
    <font>
      <sz val="11"/>
      <color rgb="FF2D5FFF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0066FF"/>
      <name val="Calibri"/>
      <family val="2"/>
      <scheme val="minor"/>
    </font>
    <font>
      <sz val="11"/>
      <color theme="0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D1D1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105">
    <xf numFmtId="0" fontId="0" fillId="0" borderId="0" xfId="0"/>
    <xf numFmtId="0" fontId="8" fillId="0" borderId="0" xfId="0" applyFont="1"/>
    <xf numFmtId="0" fontId="1" fillId="2" borderId="0" xfId="0" applyFont="1" applyFill="1" applyAlignment="1">
      <alignment horizontal="center"/>
    </xf>
    <xf numFmtId="0" fontId="0" fillId="2" borderId="0" xfId="0" applyFill="1"/>
    <xf numFmtId="0" fontId="7" fillId="2" borderId="0" xfId="0" applyFont="1" applyFill="1" applyAlignment="1">
      <alignment horizontal="center"/>
    </xf>
    <xf numFmtId="0" fontId="9" fillId="2" borderId="0" xfId="0" applyFont="1" applyFill="1"/>
    <xf numFmtId="0" fontId="8" fillId="2" borderId="0" xfId="0" applyFont="1" applyFill="1"/>
    <xf numFmtId="0" fontId="2" fillId="2" borderId="2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wrapText="1"/>
    </xf>
    <xf numFmtId="0" fontId="4" fillId="2" borderId="4" xfId="0" applyFont="1" applyFill="1" applyBorder="1" applyAlignment="1">
      <alignment horizontal="left" wrapText="1" indent="2"/>
    </xf>
    <xf numFmtId="0" fontId="4" fillId="2" borderId="3" xfId="0" applyFont="1" applyFill="1" applyBorder="1" applyAlignment="1">
      <alignment horizontal="left" wrapText="1" indent="2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0" fillId="2" borderId="0" xfId="0" applyFill="1" applyAlignment="1">
      <alignment horizontal="right"/>
    </xf>
    <xf numFmtId="14" fontId="0" fillId="2" borderId="0" xfId="0" applyNumberFormat="1" applyFill="1" applyAlignment="1">
      <alignment horizontal="left" indent="1"/>
    </xf>
    <xf numFmtId="0" fontId="0" fillId="2" borderId="0" xfId="0" quotePrefix="1" applyFill="1" applyAlignment="1">
      <alignment horizontal="center"/>
    </xf>
    <xf numFmtId="0" fontId="14" fillId="2" borderId="0" xfId="0" applyFont="1" applyFill="1" applyAlignment="1">
      <alignment horizontal="left" indent="1"/>
    </xf>
    <xf numFmtId="0" fontId="0" fillId="2" borderId="0" xfId="0" applyFill="1" applyAlignment="1">
      <alignment horizontal="left" indent="1"/>
    </xf>
    <xf numFmtId="164" fontId="0" fillId="2" borderId="0" xfId="0" applyNumberFormat="1" applyFill="1" applyAlignment="1">
      <alignment horizontal="right" indent="1"/>
    </xf>
    <xf numFmtId="0" fontId="12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0" fontId="20" fillId="2" borderId="0" xfId="0" applyFont="1" applyFill="1" applyAlignment="1"/>
    <xf numFmtId="0" fontId="0" fillId="2" borderId="0" xfId="0" applyFill="1" applyAlignment="1"/>
    <xf numFmtId="0" fontId="0" fillId="2" borderId="0" xfId="0" applyFill="1" applyAlignment="1">
      <alignment horizontal="left"/>
    </xf>
    <xf numFmtId="0" fontId="0" fillId="2" borderId="0" xfId="0" quotePrefix="1" applyFill="1" applyAlignment="1">
      <alignment horizontal="right"/>
    </xf>
    <xf numFmtId="164" fontId="18" fillId="2" borderId="0" xfId="0" applyNumberFormat="1" applyFont="1" applyFill="1" applyAlignment="1">
      <alignment horizontal="right" indent="1"/>
    </xf>
    <xf numFmtId="0" fontId="0" fillId="2" borderId="0" xfId="0" applyFill="1" applyAlignment="1">
      <alignment horizontal="center"/>
    </xf>
    <xf numFmtId="164" fontId="17" fillId="2" borderId="0" xfId="0" applyNumberFormat="1" applyFont="1" applyFill="1" applyAlignment="1">
      <alignment horizontal="right" indent="1"/>
    </xf>
    <xf numFmtId="0" fontId="19" fillId="2" borderId="0" xfId="0" applyFont="1" applyFill="1" applyAlignment="1">
      <alignment horizontal="left" indent="3"/>
    </xf>
    <xf numFmtId="0" fontId="20" fillId="2" borderId="0" xfId="0" applyFont="1" applyFill="1" applyAlignment="1">
      <alignment horizontal="left"/>
    </xf>
    <xf numFmtId="6" fontId="0" fillId="2" borderId="0" xfId="1" applyNumberFormat="1" applyFont="1" applyFill="1" applyAlignment="1">
      <alignment horizontal="left" indent="3"/>
    </xf>
    <xf numFmtId="14" fontId="0" fillId="2" borderId="0" xfId="0" applyNumberFormat="1" applyFill="1" applyAlignment="1">
      <alignment horizontal="left" indent="3"/>
    </xf>
    <xf numFmtId="0" fontId="12" fillId="2" borderId="0" xfId="0" applyFont="1" applyFill="1" applyAlignment="1">
      <alignment horizontal="left" indent="3"/>
    </xf>
    <xf numFmtId="6" fontId="17" fillId="4" borderId="0" xfId="1" applyNumberFormat="1" applyFont="1" applyFill="1" applyAlignment="1">
      <alignment horizontal="right" indent="4"/>
    </xf>
    <xf numFmtId="0" fontId="0" fillId="4" borderId="0" xfId="0" applyFill="1"/>
    <xf numFmtId="0" fontId="17" fillId="4" borderId="0" xfId="0" applyFont="1" applyFill="1" applyAlignment="1">
      <alignment horizontal="right"/>
    </xf>
    <xf numFmtId="0" fontId="17" fillId="4" borderId="0" xfId="0" applyFont="1" applyFill="1"/>
    <xf numFmtId="0" fontId="19" fillId="2" borderId="0" xfId="0" applyFont="1" applyFill="1" applyAlignment="1">
      <alignment horizontal="centerContinuous"/>
    </xf>
    <xf numFmtId="0" fontId="18" fillId="2" borderId="0" xfId="0" applyFont="1" applyFill="1" applyAlignment="1">
      <alignment horizontal="centerContinuous"/>
    </xf>
    <xf numFmtId="0" fontId="26" fillId="2" borderId="0" xfId="0" applyFont="1" applyFill="1" applyAlignment="1">
      <alignment horizontal="left" indent="1"/>
    </xf>
    <xf numFmtId="0" fontId="0" fillId="0" borderId="0" xfId="0" applyFill="1"/>
    <xf numFmtId="0" fontId="14" fillId="2" borderId="5" xfId="0" applyFont="1" applyFill="1" applyBorder="1" applyAlignment="1">
      <alignment horizontal="center"/>
    </xf>
    <xf numFmtId="0" fontId="0" fillId="2" borderId="5" xfId="0" applyFill="1" applyBorder="1"/>
    <xf numFmtId="0" fontId="25" fillId="2" borderId="5" xfId="0" applyFont="1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right"/>
    </xf>
    <xf numFmtId="164" fontId="13" fillId="2" borderId="0" xfId="0" applyNumberFormat="1" applyFont="1" applyFill="1" applyBorder="1" applyAlignment="1">
      <alignment horizontal="right" indent="1"/>
    </xf>
    <xf numFmtId="0" fontId="0" fillId="2" borderId="6" xfId="0" applyFill="1" applyBorder="1"/>
    <xf numFmtId="0" fontId="0" fillId="2" borderId="6" xfId="0" applyFill="1" applyBorder="1" applyAlignment="1">
      <alignment horizontal="right"/>
    </xf>
    <xf numFmtId="164" fontId="0" fillId="2" borderId="6" xfId="0" applyNumberFormat="1" applyFill="1" applyBorder="1" applyAlignment="1">
      <alignment horizontal="right" indent="1"/>
    </xf>
    <xf numFmtId="164" fontId="0" fillId="2" borderId="0" xfId="0" applyNumberFormat="1" applyFill="1" applyBorder="1" applyAlignment="1">
      <alignment horizontal="right" indent="1"/>
    </xf>
    <xf numFmtId="164" fontId="27" fillId="3" borderId="8" xfId="0" applyNumberFormat="1" applyFont="1" applyFill="1" applyBorder="1" applyAlignment="1">
      <alignment horizontal="right" indent="1"/>
    </xf>
    <xf numFmtId="164" fontId="13" fillId="3" borderId="8" xfId="0" applyNumberFormat="1" applyFont="1" applyFill="1" applyBorder="1" applyAlignment="1">
      <alignment horizontal="right" indent="1"/>
    </xf>
    <xf numFmtId="164" fontId="13" fillId="5" borderId="8" xfId="0" applyNumberFormat="1" applyFont="1" applyFill="1" applyBorder="1" applyAlignment="1">
      <alignment horizontal="right" indent="1"/>
    </xf>
    <xf numFmtId="0" fontId="13" fillId="3" borderId="9" xfId="0" applyFont="1" applyFill="1" applyBorder="1" applyAlignment="1">
      <alignment horizontal="right"/>
    </xf>
    <xf numFmtId="0" fontId="0" fillId="3" borderId="7" xfId="0" applyFill="1" applyBorder="1"/>
    <xf numFmtId="0" fontId="13" fillId="5" borderId="9" xfId="0" applyFont="1" applyFill="1" applyBorder="1" applyAlignment="1">
      <alignment horizontal="right"/>
    </xf>
    <xf numFmtId="0" fontId="0" fillId="5" borderId="7" xfId="0" applyFill="1" applyBorder="1"/>
    <xf numFmtId="0" fontId="28" fillId="2" borderId="2" xfId="0" applyFont="1" applyFill="1" applyBorder="1" applyAlignment="1">
      <alignment wrapText="1"/>
    </xf>
    <xf numFmtId="0" fontId="28" fillId="2" borderId="4" xfId="0" applyFont="1" applyFill="1" applyBorder="1" applyAlignment="1">
      <alignment horizontal="right" wrapText="1" indent="2"/>
    </xf>
    <xf numFmtId="0" fontId="28" fillId="2" borderId="3" xfId="0" applyFont="1" applyFill="1" applyBorder="1" applyAlignment="1">
      <alignment horizontal="right" wrapText="1" indent="2"/>
    </xf>
    <xf numFmtId="0" fontId="28" fillId="2" borderId="3" xfId="0" applyFont="1" applyFill="1" applyBorder="1" applyAlignment="1">
      <alignment wrapText="1"/>
    </xf>
    <xf numFmtId="0" fontId="29" fillId="2" borderId="2" xfId="0" applyFont="1" applyFill="1" applyBorder="1" applyAlignment="1">
      <alignment wrapText="1"/>
    </xf>
    <xf numFmtId="0" fontId="29" fillId="2" borderId="3" xfId="0" applyFont="1" applyFill="1" applyBorder="1" applyAlignment="1">
      <alignment wrapText="1"/>
    </xf>
    <xf numFmtId="0" fontId="28" fillId="2" borderId="4" xfId="0" applyFont="1" applyFill="1" applyBorder="1" applyAlignment="1">
      <alignment wrapText="1"/>
    </xf>
    <xf numFmtId="0" fontId="17" fillId="3" borderId="0" xfId="0" applyFont="1" applyFill="1" applyAlignment="1">
      <alignment horizontal="left" indent="3"/>
    </xf>
    <xf numFmtId="0" fontId="18" fillId="2" borderId="0" xfId="0" applyFont="1" applyFill="1" applyAlignment="1">
      <alignment horizontal="left" indent="3"/>
    </xf>
    <xf numFmtId="14" fontId="26" fillId="2" borderId="0" xfId="0" applyNumberFormat="1" applyFont="1" applyFill="1" applyAlignment="1">
      <alignment horizontal="left" indent="3"/>
    </xf>
    <xf numFmtId="0" fontId="16" fillId="2" borderId="0" xfId="0" applyFont="1" applyFill="1" applyAlignment="1">
      <alignment horizontal="left" indent="3"/>
    </xf>
    <xf numFmtId="0" fontId="0" fillId="2" borderId="0" xfId="0" applyFont="1" applyFill="1" applyAlignment="1">
      <alignment horizontal="right"/>
    </xf>
    <xf numFmtId="0" fontId="0" fillId="2" borderId="0" xfId="0" applyFill="1" applyAlignment="1">
      <alignment horizontal="left" indent="2"/>
    </xf>
    <xf numFmtId="0" fontId="26" fillId="2" borderId="0" xfId="0" applyFont="1" applyFill="1" applyAlignment="1">
      <alignment horizontal="left" indent="3"/>
    </xf>
    <xf numFmtId="0" fontId="28" fillId="0" borderId="0" xfId="0" applyFont="1" applyFill="1" applyBorder="1" applyAlignment="1">
      <alignment horizontal="right" wrapText="1" indent="2"/>
    </xf>
    <xf numFmtId="0" fontId="31" fillId="0" borderId="0" xfId="0" applyFont="1" applyFill="1" applyBorder="1" applyAlignment="1">
      <alignment horizontal="right" indent="2"/>
    </xf>
    <xf numFmtId="0" fontId="28" fillId="0" borderId="0" xfId="0" applyFont="1" applyFill="1" applyAlignment="1">
      <alignment horizontal="right" indent="2"/>
    </xf>
    <xf numFmtId="0" fontId="32" fillId="0" borderId="0" xfId="0" applyFont="1" applyFill="1" applyBorder="1" applyAlignment="1">
      <alignment horizontal="right" indent="2"/>
    </xf>
    <xf numFmtId="0" fontId="31" fillId="0" borderId="0" xfId="0" applyFont="1" applyFill="1" applyBorder="1" applyAlignment="1">
      <alignment horizontal="center"/>
    </xf>
    <xf numFmtId="0" fontId="28" fillId="0" borderId="0" xfId="0" applyFont="1" applyFill="1"/>
    <xf numFmtId="0" fontId="33" fillId="2" borderId="0" xfId="0" applyFont="1" applyFill="1" applyAlignment="1">
      <alignment horizontal="center"/>
    </xf>
    <xf numFmtId="14" fontId="33" fillId="2" borderId="0" xfId="0" applyNumberFormat="1" applyFont="1" applyFill="1" applyAlignment="1">
      <alignment horizontal="center" vertical="top"/>
    </xf>
    <xf numFmtId="0" fontId="26" fillId="2" borderId="0" xfId="0" applyFont="1" applyFill="1" applyAlignment="1">
      <alignment horizontal="center"/>
    </xf>
    <xf numFmtId="164" fontId="34" fillId="2" borderId="0" xfId="0" applyNumberFormat="1" applyFont="1" applyFill="1" applyAlignment="1">
      <alignment horizontal="center"/>
    </xf>
    <xf numFmtId="164" fontId="35" fillId="2" borderId="0" xfId="0" applyNumberFormat="1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0" fontId="12" fillId="2" borderId="0" xfId="0" applyFont="1" applyFill="1" applyAlignment="1">
      <alignment horizontal="left" indent="1"/>
    </xf>
    <xf numFmtId="0" fontId="0" fillId="2" borderId="0" xfId="0" applyFont="1" applyFill="1" applyAlignment="1">
      <alignment horizontal="left" indent="1"/>
    </xf>
    <xf numFmtId="14" fontId="12" fillId="2" borderId="0" xfId="0" applyNumberFormat="1" applyFont="1" applyFill="1" applyAlignment="1">
      <alignment horizontal="center"/>
    </xf>
    <xf numFmtId="0" fontId="0" fillId="2" borderId="0" xfId="0" applyFont="1" applyFill="1"/>
    <xf numFmtId="0" fontId="36" fillId="2" borderId="1" xfId="0" applyFont="1" applyFill="1" applyBorder="1" applyAlignment="1">
      <alignment horizontal="right" wrapText="1" indent="2"/>
    </xf>
    <xf numFmtId="166" fontId="0" fillId="0" borderId="0" xfId="2" applyNumberFormat="1" applyFont="1"/>
    <xf numFmtId="165" fontId="0" fillId="0" borderId="0" xfId="0" applyNumberFormat="1"/>
    <xf numFmtId="0" fontId="37" fillId="2" borderId="0" xfId="0" applyFont="1" applyFill="1"/>
    <xf numFmtId="0" fontId="31" fillId="2" borderId="4" xfId="0" applyFont="1" applyFill="1" applyBorder="1" applyAlignment="1">
      <alignment horizontal="right" wrapText="1" indent="2"/>
    </xf>
    <xf numFmtId="164" fontId="0" fillId="6" borderId="0" xfId="0" applyNumberFormat="1" applyFill="1" applyAlignment="1">
      <alignment horizontal="right" indent="1"/>
    </xf>
    <xf numFmtId="5" fontId="17" fillId="2" borderId="0" xfId="1" applyNumberFormat="1" applyFont="1" applyFill="1" applyAlignment="1">
      <alignment horizontal="center"/>
    </xf>
    <xf numFmtId="164" fontId="17" fillId="2" borderId="0" xfId="0" applyNumberFormat="1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164" fontId="0" fillId="3" borderId="6" xfId="0" applyNumberFormat="1" applyFill="1" applyBorder="1" applyAlignment="1">
      <alignment horizontal="right" indent="1"/>
    </xf>
    <xf numFmtId="167" fontId="38" fillId="2" borderId="0" xfId="3" applyNumberFormat="1" applyFont="1" applyFill="1" applyAlignment="1">
      <alignment horizontal="center"/>
    </xf>
    <xf numFmtId="0" fontId="0" fillId="3" borderId="9" xfId="0" applyFill="1" applyBorder="1"/>
    <xf numFmtId="164" fontId="27" fillId="3" borderId="7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Continuous"/>
    </xf>
    <xf numFmtId="0" fontId="0" fillId="2" borderId="0" xfId="0" applyFill="1" applyAlignment="1">
      <alignment horizontal="right" indent="2"/>
    </xf>
    <xf numFmtId="164" fontId="37" fillId="2" borderId="0" xfId="0" applyNumberFormat="1" applyFont="1" applyFill="1" applyAlignment="1">
      <alignment horizontal="right" indent="1"/>
    </xf>
  </cellXfs>
  <cellStyles count="4">
    <cellStyle name="Comma" xfId="2" builtinId="3"/>
    <cellStyle name="Currency" xfId="1" builtinId="4"/>
    <cellStyle name="Normal" xfId="0" builtinId="0"/>
    <cellStyle name="Percent" xfId="3" builtinId="5"/>
  </cellStyles>
  <dxfs count="0"/>
  <tableStyles count="0" defaultTableStyle="TableStyleMedium9" defaultPivotStyle="PivotStyleLight16"/>
  <colors>
    <mruColors>
      <color rgb="FF0066FF"/>
      <color rgb="FF2D5FFF"/>
      <color rgb="FFFFD1D1"/>
      <color rgb="FFFFB9B9"/>
      <color rgb="FFFFFF99"/>
      <color rgb="FF0000FF"/>
      <color rgb="FF4A7EBB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390526</xdr:colOff>
      <xdr:row>10</xdr:row>
      <xdr:rowOff>161927</xdr:rowOff>
    </xdr:from>
    <xdr:to>
      <xdr:col>7</xdr:col>
      <xdr:colOff>401411</xdr:colOff>
      <xdr:row>12</xdr:row>
      <xdr:rowOff>6804</xdr:rowOff>
    </xdr:to>
    <xdr:cxnSp macro="">
      <xdr:nvCxnSpPr>
        <xdr:cNvPr id="2" name="Straight Arrow Connector 1"/>
        <xdr:cNvCxnSpPr/>
      </xdr:nvCxnSpPr>
      <xdr:spPr>
        <a:xfrm flipH="1" flipV="1">
          <a:off x="5146222" y="2080534"/>
          <a:ext cx="10885" cy="225877"/>
        </a:xfrm>
        <a:prstGeom prst="straightConnector1">
          <a:avLst/>
        </a:prstGeom>
        <a:ln w="19050">
          <a:tailEnd type="triangle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408214</xdr:colOff>
      <xdr:row>10</xdr:row>
      <xdr:rowOff>161927</xdr:rowOff>
    </xdr:from>
    <xdr:to>
      <xdr:col>4</xdr:col>
      <xdr:colOff>409575</xdr:colOff>
      <xdr:row>12</xdr:row>
      <xdr:rowOff>0</xdr:rowOff>
    </xdr:to>
    <xdr:cxnSp macro="">
      <xdr:nvCxnSpPr>
        <xdr:cNvPr id="3" name="Straight Arrow Connector 2"/>
        <xdr:cNvCxnSpPr/>
      </xdr:nvCxnSpPr>
      <xdr:spPr>
        <a:xfrm flipV="1">
          <a:off x="2905125" y="2080534"/>
          <a:ext cx="1361" cy="219073"/>
        </a:xfrm>
        <a:prstGeom prst="straightConnector1">
          <a:avLst/>
        </a:prstGeom>
        <a:ln w="19050">
          <a:tailEnd type="triangle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402772</xdr:colOff>
      <xdr:row>11</xdr:row>
      <xdr:rowOff>187778</xdr:rowOff>
    </xdr:from>
    <xdr:to>
      <xdr:col>7</xdr:col>
      <xdr:colOff>409575</xdr:colOff>
      <xdr:row>11</xdr:row>
      <xdr:rowOff>187778</xdr:rowOff>
    </xdr:to>
    <xdr:cxnSp macro="">
      <xdr:nvCxnSpPr>
        <xdr:cNvPr id="4" name="Straight Connector 3"/>
        <xdr:cNvCxnSpPr/>
      </xdr:nvCxnSpPr>
      <xdr:spPr>
        <a:xfrm>
          <a:off x="2901043" y="2305049"/>
          <a:ext cx="2265589" cy="0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609600</xdr:colOff>
      <xdr:row>11</xdr:row>
      <xdr:rowOff>189140</xdr:rowOff>
    </xdr:from>
    <xdr:to>
      <xdr:col>5</xdr:col>
      <xdr:colOff>609600</xdr:colOff>
      <xdr:row>12</xdr:row>
      <xdr:rowOff>185058</xdr:rowOff>
    </xdr:to>
    <xdr:cxnSp macro="">
      <xdr:nvCxnSpPr>
        <xdr:cNvPr id="5" name="Straight Connector 4"/>
        <xdr:cNvCxnSpPr/>
      </xdr:nvCxnSpPr>
      <xdr:spPr>
        <a:xfrm flipV="1">
          <a:off x="3869871" y="2306411"/>
          <a:ext cx="0" cy="186418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390525</xdr:colOff>
      <xdr:row>10</xdr:row>
      <xdr:rowOff>161928</xdr:rowOff>
    </xdr:from>
    <xdr:to>
      <xdr:col>7</xdr:col>
      <xdr:colOff>390525</xdr:colOff>
      <xdr:row>12</xdr:row>
      <xdr:rowOff>0</xdr:rowOff>
    </xdr:to>
    <xdr:cxnSp macro="">
      <xdr:nvCxnSpPr>
        <xdr:cNvPr id="2" name="Straight Arrow Connector 1"/>
        <xdr:cNvCxnSpPr/>
      </xdr:nvCxnSpPr>
      <xdr:spPr>
        <a:xfrm flipV="1">
          <a:off x="5143500" y="2085978"/>
          <a:ext cx="0" cy="219072"/>
        </a:xfrm>
        <a:prstGeom prst="straightConnector1">
          <a:avLst/>
        </a:prstGeom>
        <a:ln w="19050">
          <a:tailEnd type="triangle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409575</xdr:colOff>
      <xdr:row>10</xdr:row>
      <xdr:rowOff>161925</xdr:rowOff>
    </xdr:from>
    <xdr:to>
      <xdr:col>4</xdr:col>
      <xdr:colOff>409575</xdr:colOff>
      <xdr:row>12</xdr:row>
      <xdr:rowOff>0</xdr:rowOff>
    </xdr:to>
    <xdr:cxnSp macro="">
      <xdr:nvCxnSpPr>
        <xdr:cNvPr id="3" name="Straight Arrow Connector 2"/>
        <xdr:cNvCxnSpPr/>
      </xdr:nvCxnSpPr>
      <xdr:spPr>
        <a:xfrm flipV="1">
          <a:off x="2905125" y="2085975"/>
          <a:ext cx="0" cy="219075"/>
        </a:xfrm>
        <a:prstGeom prst="straightConnector1">
          <a:avLst/>
        </a:prstGeom>
        <a:ln w="19050">
          <a:tailEnd type="triangle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402771</xdr:colOff>
      <xdr:row>12</xdr:row>
      <xdr:rowOff>0</xdr:rowOff>
    </xdr:from>
    <xdr:to>
      <xdr:col>7</xdr:col>
      <xdr:colOff>394608</xdr:colOff>
      <xdr:row>12</xdr:row>
      <xdr:rowOff>0</xdr:rowOff>
    </xdr:to>
    <xdr:cxnSp macro="">
      <xdr:nvCxnSpPr>
        <xdr:cNvPr id="4" name="Straight Connector 3"/>
        <xdr:cNvCxnSpPr/>
      </xdr:nvCxnSpPr>
      <xdr:spPr>
        <a:xfrm>
          <a:off x="2899682" y="2299607"/>
          <a:ext cx="2250622" cy="0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609600</xdr:colOff>
      <xdr:row>11</xdr:row>
      <xdr:rowOff>183696</xdr:rowOff>
    </xdr:from>
    <xdr:to>
      <xdr:col>5</xdr:col>
      <xdr:colOff>609600</xdr:colOff>
      <xdr:row>12</xdr:row>
      <xdr:rowOff>183696</xdr:rowOff>
    </xdr:to>
    <xdr:cxnSp macro="">
      <xdr:nvCxnSpPr>
        <xdr:cNvPr id="5" name="Straight Connector 4"/>
        <xdr:cNvCxnSpPr/>
      </xdr:nvCxnSpPr>
      <xdr:spPr>
        <a:xfrm flipV="1">
          <a:off x="3868511" y="2292803"/>
          <a:ext cx="0" cy="190500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388327</xdr:colOff>
      <xdr:row>10</xdr:row>
      <xdr:rowOff>161927</xdr:rowOff>
    </xdr:from>
    <xdr:to>
      <xdr:col>7</xdr:col>
      <xdr:colOff>390525</xdr:colOff>
      <xdr:row>12</xdr:row>
      <xdr:rowOff>7327</xdr:rowOff>
    </xdr:to>
    <xdr:cxnSp macro="">
      <xdr:nvCxnSpPr>
        <xdr:cNvPr id="2" name="Straight Arrow Connector 1"/>
        <xdr:cNvCxnSpPr/>
      </xdr:nvCxnSpPr>
      <xdr:spPr>
        <a:xfrm flipV="1">
          <a:off x="5158154" y="2081581"/>
          <a:ext cx="2198" cy="226400"/>
        </a:xfrm>
        <a:prstGeom prst="straightConnector1">
          <a:avLst/>
        </a:prstGeom>
        <a:ln w="19050">
          <a:tailEnd type="triangle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409575</xdr:colOff>
      <xdr:row>10</xdr:row>
      <xdr:rowOff>161926</xdr:rowOff>
    </xdr:from>
    <xdr:to>
      <xdr:col>4</xdr:col>
      <xdr:colOff>410307</xdr:colOff>
      <xdr:row>12</xdr:row>
      <xdr:rowOff>7327</xdr:rowOff>
    </xdr:to>
    <xdr:cxnSp macro="">
      <xdr:nvCxnSpPr>
        <xdr:cNvPr id="3" name="Straight Arrow Connector 2"/>
        <xdr:cNvCxnSpPr/>
      </xdr:nvCxnSpPr>
      <xdr:spPr>
        <a:xfrm flipH="1" flipV="1">
          <a:off x="2915383" y="2081580"/>
          <a:ext cx="732" cy="226401"/>
        </a:xfrm>
        <a:prstGeom prst="straightConnector1">
          <a:avLst/>
        </a:prstGeom>
        <a:ln w="19050">
          <a:tailEnd type="triangle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409575</xdr:colOff>
      <xdr:row>12</xdr:row>
      <xdr:rowOff>0</xdr:rowOff>
    </xdr:from>
    <xdr:to>
      <xdr:col>7</xdr:col>
      <xdr:colOff>390525</xdr:colOff>
      <xdr:row>12</xdr:row>
      <xdr:rowOff>0</xdr:rowOff>
    </xdr:to>
    <xdr:cxnSp macro="">
      <xdr:nvCxnSpPr>
        <xdr:cNvPr id="4" name="Straight Connector 3"/>
        <xdr:cNvCxnSpPr/>
      </xdr:nvCxnSpPr>
      <xdr:spPr>
        <a:xfrm>
          <a:off x="2915383" y="2300654"/>
          <a:ext cx="2244969" cy="0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609600</xdr:colOff>
      <xdr:row>11</xdr:row>
      <xdr:rowOff>188187</xdr:rowOff>
    </xdr:from>
    <xdr:to>
      <xdr:col>5</xdr:col>
      <xdr:colOff>609600</xdr:colOff>
      <xdr:row>12</xdr:row>
      <xdr:rowOff>185058</xdr:rowOff>
    </xdr:to>
    <xdr:cxnSp macro="">
      <xdr:nvCxnSpPr>
        <xdr:cNvPr id="5" name="Straight Connector 4"/>
        <xdr:cNvCxnSpPr/>
      </xdr:nvCxnSpPr>
      <xdr:spPr>
        <a:xfrm flipV="1">
          <a:off x="3869871" y="2305458"/>
          <a:ext cx="0" cy="187371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390525</xdr:colOff>
      <xdr:row>10</xdr:row>
      <xdr:rowOff>161928</xdr:rowOff>
    </xdr:from>
    <xdr:to>
      <xdr:col>7</xdr:col>
      <xdr:colOff>390525</xdr:colOff>
      <xdr:row>12</xdr:row>
      <xdr:rowOff>0</xdr:rowOff>
    </xdr:to>
    <xdr:cxnSp macro="">
      <xdr:nvCxnSpPr>
        <xdr:cNvPr id="16" name="Straight Arrow Connector 15"/>
        <xdr:cNvCxnSpPr/>
      </xdr:nvCxnSpPr>
      <xdr:spPr>
        <a:xfrm flipV="1">
          <a:off x="5143500" y="2085978"/>
          <a:ext cx="0" cy="219072"/>
        </a:xfrm>
        <a:prstGeom prst="straightConnector1">
          <a:avLst/>
        </a:prstGeom>
        <a:ln w="19050">
          <a:tailEnd type="triangle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G35"/>
  <sheetViews>
    <sheetView tabSelected="1" zoomScaleNormal="100" zoomScaleSheetLayoutView="100" workbookViewId="0"/>
  </sheetViews>
  <sheetFormatPr defaultRowHeight="15"/>
  <cols>
    <col min="1" max="1" width="3.5703125" customWidth="1"/>
    <col min="2" max="2" width="98.7109375" customWidth="1"/>
    <col min="3" max="3" width="10.5703125" customWidth="1"/>
    <col min="4" max="4" width="10.5703125" bestFit="1" customWidth="1"/>
    <col min="5" max="5" width="10.5703125" customWidth="1"/>
    <col min="6" max="6" width="3.5703125" customWidth="1"/>
    <col min="7" max="7" width="9.140625" style="74"/>
  </cols>
  <sheetData>
    <row r="2" spans="2:7" ht="18.75">
      <c r="B2" s="2" t="s">
        <v>0</v>
      </c>
      <c r="C2" s="3"/>
      <c r="D2" s="3"/>
      <c r="E2" s="79" t="s">
        <v>232</v>
      </c>
    </row>
    <row r="3" spans="2:7" ht="16.5">
      <c r="B3" s="4" t="s">
        <v>1</v>
      </c>
      <c r="C3" s="3"/>
      <c r="D3" s="3"/>
      <c r="E3" s="80">
        <v>42915</v>
      </c>
    </row>
    <row r="4" spans="2:7" ht="18.75">
      <c r="B4" s="2" t="s">
        <v>2</v>
      </c>
      <c r="C4" s="3"/>
      <c r="D4" s="3"/>
      <c r="E4" s="3"/>
    </row>
    <row r="5" spans="2:7" s="1" customFormat="1" ht="11.25">
      <c r="B5" s="5"/>
      <c r="C5" s="6"/>
      <c r="D5" s="6"/>
      <c r="E5" s="6"/>
      <c r="G5" s="76"/>
    </row>
    <row r="6" spans="2:7" ht="18.75">
      <c r="B6" s="7" t="s">
        <v>11</v>
      </c>
      <c r="C6" s="12" t="s">
        <v>9</v>
      </c>
      <c r="D6" s="12" t="s">
        <v>263</v>
      </c>
      <c r="E6" s="13" t="s">
        <v>10</v>
      </c>
      <c r="G6" s="77" t="s">
        <v>231</v>
      </c>
    </row>
    <row r="7" spans="2:7">
      <c r="B7" s="8" t="s">
        <v>23</v>
      </c>
      <c r="C7" s="59"/>
      <c r="D7" s="59"/>
      <c r="E7" s="59"/>
    </row>
    <row r="8" spans="2:7">
      <c r="B8" s="9" t="s">
        <v>14</v>
      </c>
      <c r="C8" s="60">
        <v>5</v>
      </c>
      <c r="D8" s="60">
        <v>3</v>
      </c>
      <c r="E8" s="60">
        <v>5</v>
      </c>
      <c r="G8" s="74">
        <v>5</v>
      </c>
    </row>
    <row r="9" spans="2:7" ht="30">
      <c r="B9" s="9" t="s">
        <v>19</v>
      </c>
      <c r="C9" s="60">
        <v>5</v>
      </c>
      <c r="D9" s="60">
        <v>4</v>
      </c>
      <c r="E9" s="60">
        <v>5</v>
      </c>
      <c r="G9" s="74">
        <v>5</v>
      </c>
    </row>
    <row r="10" spans="2:7">
      <c r="B10" s="9" t="s">
        <v>3</v>
      </c>
      <c r="C10" s="60">
        <v>4</v>
      </c>
      <c r="D10" s="60">
        <v>4</v>
      </c>
      <c r="E10" s="60">
        <v>4</v>
      </c>
      <c r="G10" s="74">
        <v>5</v>
      </c>
    </row>
    <row r="11" spans="2:7">
      <c r="B11" s="9" t="s">
        <v>4</v>
      </c>
      <c r="C11" s="60">
        <v>4</v>
      </c>
      <c r="D11" s="60">
        <v>4</v>
      </c>
      <c r="E11" s="60">
        <v>5</v>
      </c>
      <c r="G11" s="74">
        <v>5</v>
      </c>
    </row>
    <row r="12" spans="2:7" ht="7.5" customHeight="1">
      <c r="B12" s="10"/>
      <c r="C12" s="61"/>
      <c r="D12" s="61"/>
      <c r="E12" s="61"/>
    </row>
    <row r="13" spans="2:7">
      <c r="B13" s="8" t="s">
        <v>24</v>
      </c>
      <c r="C13" s="59"/>
      <c r="D13" s="59"/>
      <c r="E13" s="59"/>
    </row>
    <row r="14" spans="2:7">
      <c r="B14" s="9" t="s">
        <v>13</v>
      </c>
      <c r="C14" s="60">
        <v>4</v>
      </c>
      <c r="D14" s="60">
        <v>3</v>
      </c>
      <c r="E14" s="60">
        <v>5</v>
      </c>
      <c r="G14" s="74">
        <v>5</v>
      </c>
    </row>
    <row r="15" spans="2:7">
      <c r="B15" s="9" t="s">
        <v>5</v>
      </c>
      <c r="C15" s="60">
        <v>5</v>
      </c>
      <c r="D15" s="60">
        <v>4</v>
      </c>
      <c r="E15" s="60">
        <v>5</v>
      </c>
      <c r="G15" s="74">
        <v>5</v>
      </c>
    </row>
    <row r="16" spans="2:7">
      <c r="B16" s="9" t="s">
        <v>12</v>
      </c>
      <c r="C16" s="60">
        <v>5</v>
      </c>
      <c r="D16" s="60">
        <v>3</v>
      </c>
      <c r="E16" s="60">
        <v>5</v>
      </c>
      <c r="G16" s="74">
        <v>5</v>
      </c>
    </row>
    <row r="17" spans="2:7">
      <c r="B17" s="9" t="s">
        <v>20</v>
      </c>
      <c r="C17" s="60">
        <v>5</v>
      </c>
      <c r="D17" s="60">
        <v>3</v>
      </c>
      <c r="E17" s="60">
        <v>5</v>
      </c>
      <c r="G17" s="74">
        <v>5</v>
      </c>
    </row>
    <row r="18" spans="2:7">
      <c r="B18" s="9" t="s">
        <v>6</v>
      </c>
      <c r="C18" s="93">
        <v>4</v>
      </c>
      <c r="D18" s="93">
        <v>5</v>
      </c>
      <c r="E18" s="93">
        <v>4</v>
      </c>
      <c r="G18" s="74">
        <v>5</v>
      </c>
    </row>
    <row r="19" spans="2:7">
      <c r="B19" s="9" t="s">
        <v>7</v>
      </c>
      <c r="C19" s="60">
        <v>4</v>
      </c>
      <c r="D19" s="60">
        <v>3</v>
      </c>
      <c r="E19" s="60">
        <v>5</v>
      </c>
      <c r="G19" s="74">
        <v>5</v>
      </c>
    </row>
    <row r="20" spans="2:7" ht="7.5" customHeight="1">
      <c r="B20" s="10"/>
      <c r="C20" s="62"/>
      <c r="D20" s="62"/>
      <c r="E20" s="62"/>
    </row>
    <row r="21" spans="2:7">
      <c r="B21" s="8" t="s">
        <v>25</v>
      </c>
      <c r="C21" s="63"/>
      <c r="D21" s="59"/>
      <c r="E21" s="59"/>
    </row>
    <row r="22" spans="2:7" ht="15" customHeight="1">
      <c r="B22" s="9" t="s">
        <v>8</v>
      </c>
      <c r="C22" s="60">
        <v>5</v>
      </c>
      <c r="D22" s="60">
        <v>4</v>
      </c>
      <c r="E22" s="60">
        <v>5</v>
      </c>
      <c r="G22" s="74">
        <v>5</v>
      </c>
    </row>
    <row r="23" spans="2:7" ht="15" customHeight="1">
      <c r="B23" s="9" t="s">
        <v>21</v>
      </c>
      <c r="C23" s="60">
        <v>4</v>
      </c>
      <c r="D23" s="60">
        <v>3</v>
      </c>
      <c r="E23" s="60">
        <v>5</v>
      </c>
      <c r="G23" s="74">
        <v>5</v>
      </c>
    </row>
    <row r="24" spans="2:7" ht="15" customHeight="1">
      <c r="B24" s="9" t="s">
        <v>17</v>
      </c>
      <c r="C24" s="60">
        <v>4</v>
      </c>
      <c r="D24" s="60">
        <v>3</v>
      </c>
      <c r="E24" s="60">
        <v>5</v>
      </c>
      <c r="G24" s="74">
        <v>5</v>
      </c>
    </row>
    <row r="25" spans="2:7" ht="30">
      <c r="B25" s="9" t="s">
        <v>15</v>
      </c>
      <c r="C25" s="60">
        <v>4</v>
      </c>
      <c r="D25" s="60">
        <v>3</v>
      </c>
      <c r="E25" s="60">
        <v>5</v>
      </c>
      <c r="G25" s="74">
        <v>5</v>
      </c>
    </row>
    <row r="26" spans="2:7" ht="7.5" customHeight="1">
      <c r="B26" s="10"/>
      <c r="C26" s="64"/>
      <c r="D26" s="62"/>
      <c r="E26" s="62"/>
    </row>
    <row r="27" spans="2:7">
      <c r="B27" s="8" t="s">
        <v>26</v>
      </c>
      <c r="C27" s="59"/>
      <c r="D27" s="59"/>
      <c r="E27" s="59"/>
    </row>
    <row r="28" spans="2:7" ht="45" customHeight="1">
      <c r="B28" s="9" t="s">
        <v>22</v>
      </c>
      <c r="C28" s="60">
        <v>8</v>
      </c>
      <c r="D28" s="60">
        <v>9</v>
      </c>
      <c r="E28" s="60">
        <v>15</v>
      </c>
      <c r="G28" s="74">
        <v>15</v>
      </c>
    </row>
    <row r="29" spans="2:7">
      <c r="B29" s="9" t="s">
        <v>260</v>
      </c>
      <c r="C29" s="60">
        <v>7</v>
      </c>
      <c r="D29" s="60">
        <v>5</v>
      </c>
      <c r="E29" s="60">
        <v>10</v>
      </c>
      <c r="G29" s="74">
        <v>10</v>
      </c>
    </row>
    <row r="30" spans="2:7">
      <c r="B30" s="9" t="s">
        <v>16</v>
      </c>
      <c r="C30" s="60">
        <v>4</v>
      </c>
      <c r="D30" s="60">
        <v>5</v>
      </c>
      <c r="E30" s="60">
        <v>4</v>
      </c>
      <c r="G30" s="74">
        <v>5</v>
      </c>
    </row>
    <row r="31" spans="2:7" ht="7.5" customHeight="1">
      <c r="B31" s="9"/>
      <c r="C31" s="65"/>
      <c r="D31" s="65"/>
      <c r="E31" s="65"/>
    </row>
    <row r="32" spans="2:7" ht="18.75">
      <c r="B32" s="11" t="s">
        <v>18</v>
      </c>
      <c r="C32" s="89">
        <f>SUM(C7:C30)</f>
        <v>81</v>
      </c>
      <c r="D32" s="89">
        <f t="shared" ref="D32:G32" si="0">SUM(D7:D30)</f>
        <v>68</v>
      </c>
      <c r="E32" s="89">
        <f t="shared" si="0"/>
        <v>97</v>
      </c>
      <c r="G32" s="74">
        <f t="shared" si="0"/>
        <v>100</v>
      </c>
    </row>
    <row r="33" spans="2:7" s="41" customFormat="1">
      <c r="G33" s="74"/>
    </row>
    <row r="34" spans="2:7" s="78" customFormat="1" ht="14.25">
      <c r="B34" s="73" t="s">
        <v>244</v>
      </c>
      <c r="C34" s="75">
        <f>C32-SUM(C28:C30)</f>
        <v>62</v>
      </c>
      <c r="D34" s="75">
        <f>D32-SUM(D28:D30)</f>
        <v>49</v>
      </c>
      <c r="E34" s="75">
        <f>E32-SUM(E28:E30)</f>
        <v>68</v>
      </c>
      <c r="G34" s="74">
        <f>G32-SUM(G28:G30)</f>
        <v>70</v>
      </c>
    </row>
    <row r="35" spans="2:7" s="41" customFormat="1">
      <c r="G35" s="74"/>
    </row>
  </sheetData>
  <printOptions horizontalCentered="1" verticalCentered="1"/>
  <pageMargins left="0.2" right="0" top="0.5" bottom="0.5" header="0.3" footer="0.3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I45"/>
  <sheetViews>
    <sheetView zoomScaleNormal="100" workbookViewId="0"/>
  </sheetViews>
  <sheetFormatPr defaultRowHeight="15"/>
  <cols>
    <col min="1" max="1" width="3.5703125" customWidth="1"/>
    <col min="2" max="2" width="11.42578125" customWidth="1"/>
    <col min="3" max="3" width="18.85546875" customWidth="1"/>
    <col min="4" max="4" width="3.5703125" customWidth="1"/>
    <col min="5" max="5" width="11.42578125" customWidth="1"/>
    <col min="6" max="6" width="18.85546875" customWidth="1"/>
    <col min="7" max="7" width="3.5703125" customWidth="1"/>
    <col min="8" max="8" width="11.42578125" customWidth="1"/>
    <col min="9" max="9" width="18.85546875" customWidth="1"/>
    <col min="10" max="10" width="3.5703125" customWidth="1"/>
  </cols>
  <sheetData>
    <row r="2" spans="2:9">
      <c r="B2" s="14" t="s">
        <v>160</v>
      </c>
      <c r="C2" s="15" t="s">
        <v>96</v>
      </c>
      <c r="D2" s="16" t="s">
        <v>98</v>
      </c>
      <c r="E2" s="3" t="s">
        <v>97</v>
      </c>
      <c r="F2" s="3"/>
      <c r="G2" s="3"/>
      <c r="H2" s="14" t="s">
        <v>156</v>
      </c>
      <c r="I2" s="18" t="s">
        <v>243</v>
      </c>
    </row>
    <row r="3" spans="2:9" ht="15.75">
      <c r="B3" s="14" t="s">
        <v>37</v>
      </c>
      <c r="C3" s="17" t="s">
        <v>38</v>
      </c>
      <c r="D3" s="3"/>
      <c r="E3" s="3"/>
      <c r="F3" s="3"/>
      <c r="G3" s="3"/>
      <c r="H3" s="14" t="s">
        <v>155</v>
      </c>
      <c r="I3" s="40" t="s">
        <v>158</v>
      </c>
    </row>
    <row r="4" spans="2:9">
      <c r="B4" s="14" t="s">
        <v>39</v>
      </c>
      <c r="C4" s="18" t="s">
        <v>40</v>
      </c>
      <c r="D4" s="3"/>
      <c r="E4" s="3"/>
      <c r="F4" s="3"/>
      <c r="G4" s="3"/>
      <c r="H4" s="14" t="s">
        <v>180</v>
      </c>
      <c r="I4" s="40" t="s">
        <v>245</v>
      </c>
    </row>
    <row r="5" spans="2:9">
      <c r="B5" s="3"/>
      <c r="C5" s="3"/>
      <c r="D5" s="3"/>
      <c r="E5" s="3"/>
      <c r="F5" s="3"/>
      <c r="G5" s="3"/>
      <c r="H5" s="3"/>
      <c r="I5" s="3"/>
    </row>
    <row r="6" spans="2:9" ht="15.75">
      <c r="B6" s="42" t="s">
        <v>140</v>
      </c>
      <c r="C6" s="42" t="s">
        <v>30</v>
      </c>
      <c r="D6" s="3"/>
      <c r="E6" s="42" t="s">
        <v>101</v>
      </c>
      <c r="F6" s="42" t="s">
        <v>32</v>
      </c>
      <c r="G6" s="3"/>
      <c r="H6" s="42" t="s">
        <v>101</v>
      </c>
      <c r="I6" s="42" t="s">
        <v>200</v>
      </c>
    </row>
    <row r="7" spans="2:9">
      <c r="B7" s="14" t="s">
        <v>31</v>
      </c>
      <c r="C7" s="18" t="s">
        <v>28</v>
      </c>
      <c r="D7" s="3"/>
      <c r="E7" s="14" t="s">
        <v>219</v>
      </c>
      <c r="F7" s="18" t="s">
        <v>34</v>
      </c>
      <c r="G7" s="3"/>
      <c r="H7" s="14" t="s">
        <v>128</v>
      </c>
      <c r="I7" s="18" t="s">
        <v>42</v>
      </c>
    </row>
    <row r="8" spans="2:9">
      <c r="B8" s="3"/>
      <c r="C8" s="18" t="s">
        <v>29</v>
      </c>
      <c r="D8" s="3"/>
      <c r="E8" s="14" t="s">
        <v>128</v>
      </c>
      <c r="F8" s="18" t="s">
        <v>33</v>
      </c>
      <c r="G8" s="3"/>
      <c r="H8" s="14" t="s">
        <v>51</v>
      </c>
      <c r="I8" s="20" t="s">
        <v>218</v>
      </c>
    </row>
    <row r="9" spans="2:9">
      <c r="B9" s="3"/>
      <c r="C9" s="27" t="s">
        <v>170</v>
      </c>
      <c r="D9" s="3"/>
      <c r="E9" s="14"/>
      <c r="F9" s="18"/>
      <c r="G9" s="3"/>
      <c r="H9" s="14" t="s">
        <v>49</v>
      </c>
      <c r="I9" s="18" t="s">
        <v>50</v>
      </c>
    </row>
    <row r="10" spans="2:9">
      <c r="B10" s="14" t="s">
        <v>100</v>
      </c>
      <c r="C10" s="18" t="s">
        <v>41</v>
      </c>
      <c r="D10" s="3"/>
      <c r="E10" s="14" t="s">
        <v>53</v>
      </c>
      <c r="F10" s="18" t="s">
        <v>35</v>
      </c>
      <c r="G10" s="3"/>
      <c r="H10" s="14" t="s">
        <v>203</v>
      </c>
      <c r="I10" s="20" t="s">
        <v>216</v>
      </c>
    </row>
    <row r="11" spans="2:9">
      <c r="B11" s="3"/>
      <c r="C11" s="18" t="s">
        <v>27</v>
      </c>
      <c r="D11" s="3"/>
      <c r="E11" s="14" t="s">
        <v>54</v>
      </c>
      <c r="F11" s="18" t="s">
        <v>36</v>
      </c>
      <c r="G11" s="3"/>
      <c r="H11" s="14" t="s">
        <v>217</v>
      </c>
      <c r="I11" s="86" t="s">
        <v>237</v>
      </c>
    </row>
    <row r="12" spans="2:9" s="41" customFormat="1">
      <c r="B12" s="3"/>
      <c r="C12" s="27" t="s">
        <v>171</v>
      </c>
      <c r="D12" s="3"/>
      <c r="E12" s="3"/>
      <c r="F12" s="3"/>
      <c r="G12" s="3"/>
      <c r="H12" s="3"/>
      <c r="I12" s="3"/>
    </row>
    <row r="13" spans="2:9" s="41" customFormat="1">
      <c r="B13" s="3"/>
      <c r="C13" s="3"/>
      <c r="D13" s="3"/>
      <c r="E13" s="3"/>
      <c r="F13" s="3"/>
      <c r="G13" s="3"/>
      <c r="H13" s="3"/>
      <c r="I13" s="3"/>
    </row>
    <row r="14" spans="2:9" s="41" customFormat="1" ht="15.75">
      <c r="B14" s="42" t="s">
        <v>94</v>
      </c>
      <c r="C14" s="42" t="s">
        <v>93</v>
      </c>
      <c r="D14" s="3"/>
      <c r="E14" s="22" t="s">
        <v>52</v>
      </c>
      <c r="F14" s="3"/>
      <c r="G14" s="23"/>
      <c r="H14" s="42" t="s">
        <v>130</v>
      </c>
      <c r="I14" s="42" t="s">
        <v>179</v>
      </c>
    </row>
    <row r="15" spans="2:9">
      <c r="B15" s="14" t="s">
        <v>95</v>
      </c>
      <c r="C15" s="24" t="s">
        <v>141</v>
      </c>
      <c r="D15" s="3"/>
      <c r="E15" s="22" t="s">
        <v>248</v>
      </c>
      <c r="F15" s="3"/>
      <c r="G15" s="23"/>
      <c r="H15" s="25" t="s">
        <v>131</v>
      </c>
      <c r="I15" s="84" t="s">
        <v>229</v>
      </c>
    </row>
    <row r="16" spans="2:9">
      <c r="B16" s="20" t="s">
        <v>133</v>
      </c>
      <c r="C16" s="24" t="s">
        <v>142</v>
      </c>
      <c r="D16" s="3"/>
      <c r="E16" s="22" t="s">
        <v>89</v>
      </c>
      <c r="F16" s="3"/>
      <c r="G16" s="23"/>
      <c r="H16" s="25" t="s">
        <v>132</v>
      </c>
      <c r="I16" s="84" t="s">
        <v>229</v>
      </c>
    </row>
    <row r="17" spans="2:9">
      <c r="B17" s="3"/>
      <c r="C17" s="3"/>
      <c r="D17" s="3"/>
      <c r="E17" s="3"/>
      <c r="F17" s="3"/>
      <c r="G17" s="3"/>
      <c r="H17" s="3"/>
      <c r="I17" s="3"/>
    </row>
    <row r="18" spans="2:9">
      <c r="B18" s="3"/>
      <c r="C18" s="3"/>
      <c r="D18" s="3"/>
      <c r="E18" s="39" t="s">
        <v>182</v>
      </c>
      <c r="F18" s="39"/>
      <c r="G18" s="3"/>
      <c r="H18" s="3"/>
      <c r="I18" s="3"/>
    </row>
    <row r="19" spans="2:9" ht="15.75">
      <c r="B19" s="44" t="s">
        <v>138</v>
      </c>
      <c r="C19" s="42" t="s">
        <v>44</v>
      </c>
      <c r="D19" s="3"/>
      <c r="E19" s="44" t="s">
        <v>138</v>
      </c>
      <c r="F19" s="42" t="s">
        <v>55</v>
      </c>
      <c r="G19" s="3"/>
      <c r="H19" s="42" t="s">
        <v>139</v>
      </c>
      <c r="I19" s="42" t="s">
        <v>71</v>
      </c>
    </row>
    <row r="20" spans="2:9">
      <c r="B20" s="14" t="s">
        <v>45</v>
      </c>
      <c r="C20" s="31" t="s">
        <v>144</v>
      </c>
      <c r="D20" s="3"/>
      <c r="E20" s="14" t="s">
        <v>56</v>
      </c>
      <c r="F20" s="31" t="s">
        <v>57</v>
      </c>
      <c r="G20" s="3"/>
      <c r="H20" s="14" t="s">
        <v>65</v>
      </c>
      <c r="I20" s="18" t="s">
        <v>68</v>
      </c>
    </row>
    <row r="21" spans="2:9">
      <c r="B21" s="14" t="s">
        <v>46</v>
      </c>
      <c r="C21" s="31" t="s">
        <v>144</v>
      </c>
      <c r="D21" s="3"/>
      <c r="E21" s="14" t="s">
        <v>58</v>
      </c>
      <c r="F21" s="31" t="s">
        <v>57</v>
      </c>
      <c r="G21" s="3"/>
      <c r="H21" s="14" t="s">
        <v>66</v>
      </c>
      <c r="I21" s="18" t="s">
        <v>69</v>
      </c>
    </row>
    <row r="22" spans="2:9">
      <c r="B22" s="14" t="s">
        <v>47</v>
      </c>
      <c r="C22" s="31" t="s">
        <v>144</v>
      </c>
      <c r="D22" s="3"/>
      <c r="E22" s="14" t="s">
        <v>59</v>
      </c>
      <c r="F22" s="31" t="s">
        <v>62</v>
      </c>
      <c r="G22" s="3"/>
      <c r="H22" s="14" t="s">
        <v>67</v>
      </c>
      <c r="I22" s="18" t="s">
        <v>70</v>
      </c>
    </row>
    <row r="23" spans="2:9">
      <c r="B23" s="14" t="s">
        <v>48</v>
      </c>
      <c r="C23" s="68" t="s">
        <v>238</v>
      </c>
      <c r="D23" s="3"/>
      <c r="E23" s="14" t="s">
        <v>60</v>
      </c>
      <c r="F23" s="32" t="s">
        <v>63</v>
      </c>
      <c r="G23" s="3"/>
      <c r="H23" s="14"/>
      <c r="I23" s="103" t="s">
        <v>261</v>
      </c>
    </row>
    <row r="24" spans="2:9">
      <c r="B24" s="3"/>
      <c r="C24" s="72"/>
      <c r="D24" s="3"/>
      <c r="E24" s="14" t="s">
        <v>61</v>
      </c>
      <c r="F24" s="33" t="s">
        <v>64</v>
      </c>
      <c r="G24" s="3"/>
      <c r="H24" s="14"/>
      <c r="I24" s="18"/>
    </row>
    <row r="25" spans="2:9">
      <c r="B25" s="3"/>
      <c r="C25" s="3"/>
      <c r="D25" s="3"/>
      <c r="E25" s="3"/>
      <c r="F25" s="3"/>
      <c r="G25" s="3"/>
      <c r="H25" s="3"/>
      <c r="I25" s="3"/>
    </row>
    <row r="26" spans="2:9" ht="15.75">
      <c r="B26" s="42" t="s">
        <v>102</v>
      </c>
      <c r="C26" s="42" t="s">
        <v>134</v>
      </c>
      <c r="D26" s="43"/>
      <c r="E26" s="3"/>
      <c r="F26" s="3"/>
      <c r="G26" s="43"/>
      <c r="H26" s="42" t="s">
        <v>193</v>
      </c>
      <c r="I26" s="42" t="s">
        <v>83</v>
      </c>
    </row>
    <row r="27" spans="2:9">
      <c r="B27" s="14" t="s">
        <v>103</v>
      </c>
      <c r="C27" s="85" t="s">
        <v>242</v>
      </c>
      <c r="D27" s="3"/>
      <c r="E27" s="3"/>
      <c r="F27" s="3"/>
      <c r="G27" s="3"/>
      <c r="H27" s="14" t="s">
        <v>78</v>
      </c>
      <c r="I27" s="19">
        <v>235881</v>
      </c>
    </row>
    <row r="28" spans="2:9">
      <c r="B28" s="14" t="s">
        <v>104</v>
      </c>
      <c r="C28" s="85" t="s">
        <v>242</v>
      </c>
      <c r="D28" s="3"/>
      <c r="E28" s="3"/>
      <c r="F28" s="3"/>
      <c r="G28" s="3"/>
      <c r="H28" s="14" t="s">
        <v>79</v>
      </c>
      <c r="I28" s="19">
        <v>0</v>
      </c>
    </row>
    <row r="29" spans="2:9">
      <c r="B29" s="3" t="s">
        <v>105</v>
      </c>
      <c r="C29" s="85" t="s">
        <v>242</v>
      </c>
      <c r="D29" s="3"/>
      <c r="E29" s="3"/>
      <c r="F29" s="3"/>
      <c r="G29" s="3"/>
      <c r="H29" s="14" t="s">
        <v>80</v>
      </c>
      <c r="I29" s="19">
        <v>167366</v>
      </c>
    </row>
    <row r="30" spans="2:9">
      <c r="B30" s="14" t="s">
        <v>106</v>
      </c>
      <c r="C30" s="85" t="s">
        <v>242</v>
      </c>
      <c r="D30" s="3"/>
      <c r="E30" s="3"/>
      <c r="F30" s="3"/>
      <c r="G30" s="3"/>
      <c r="H30" s="14" t="s">
        <v>81</v>
      </c>
      <c r="I30" s="19">
        <v>50037</v>
      </c>
    </row>
    <row r="31" spans="2:9">
      <c r="B31" s="14" t="s">
        <v>107</v>
      </c>
      <c r="C31" s="85" t="s">
        <v>242</v>
      </c>
      <c r="D31" s="3"/>
      <c r="E31" s="3"/>
      <c r="F31" s="3"/>
      <c r="G31" s="3"/>
      <c r="H31" s="14" t="s">
        <v>82</v>
      </c>
      <c r="I31" s="19">
        <v>13761</v>
      </c>
    </row>
    <row r="32" spans="2:9">
      <c r="B32" s="14" t="s">
        <v>108</v>
      </c>
      <c r="C32" s="85" t="s">
        <v>242</v>
      </c>
      <c r="D32" s="3"/>
      <c r="E32" s="3"/>
      <c r="F32" s="3"/>
      <c r="G32" s="3"/>
      <c r="H32" s="14" t="s">
        <v>72</v>
      </c>
      <c r="I32" s="19">
        <v>0</v>
      </c>
    </row>
    <row r="33" spans="2:9">
      <c r="B33" s="14" t="s">
        <v>109</v>
      </c>
      <c r="C33" s="85" t="s">
        <v>242</v>
      </c>
      <c r="D33" s="3"/>
      <c r="E33" s="3"/>
      <c r="F33" s="3"/>
      <c r="G33" s="3"/>
      <c r="H33" s="14" t="s">
        <v>73</v>
      </c>
      <c r="I33" s="19">
        <v>134357</v>
      </c>
    </row>
    <row r="34" spans="2:9">
      <c r="B34" s="3"/>
      <c r="C34" s="3"/>
      <c r="D34" s="3"/>
      <c r="E34" s="3"/>
      <c r="F34" s="3"/>
      <c r="G34" s="3"/>
      <c r="H34" s="14" t="s">
        <v>74</v>
      </c>
      <c r="I34" s="19">
        <v>47499</v>
      </c>
    </row>
    <row r="35" spans="2:9">
      <c r="B35" s="3"/>
      <c r="C35" s="3"/>
      <c r="D35" s="3"/>
      <c r="E35" s="3"/>
      <c r="F35" s="3"/>
      <c r="G35" s="3"/>
      <c r="H35" s="14" t="s">
        <v>75</v>
      </c>
      <c r="I35" s="19">
        <v>12800</v>
      </c>
    </row>
    <row r="36" spans="2:9" ht="16.5" thickBot="1">
      <c r="B36" s="42" t="s">
        <v>221</v>
      </c>
      <c r="C36" s="42" t="s">
        <v>222</v>
      </c>
      <c r="D36" s="3"/>
      <c r="E36" s="3"/>
      <c r="F36" s="3"/>
      <c r="G36" s="48"/>
      <c r="H36" s="49" t="s">
        <v>76</v>
      </c>
      <c r="I36" s="50">
        <v>2430.96</v>
      </c>
    </row>
    <row r="37" spans="2:9" ht="15.75" thickTop="1">
      <c r="B37" s="21" t="s">
        <v>224</v>
      </c>
      <c r="C37" s="20" t="s">
        <v>233</v>
      </c>
      <c r="D37" s="3"/>
      <c r="E37" s="3"/>
      <c r="F37" s="3"/>
      <c r="G37" s="3"/>
      <c r="H37" s="46" t="s">
        <v>194</v>
      </c>
      <c r="I37" s="47">
        <f>SUM(I27:I36)</f>
        <v>664131.96</v>
      </c>
    </row>
    <row r="38" spans="2:9">
      <c r="B38" s="3"/>
      <c r="C38" s="3"/>
      <c r="D38" s="3"/>
      <c r="E38" s="3"/>
      <c r="F38" s="3"/>
      <c r="G38" s="3"/>
      <c r="H38" s="14" t="s">
        <v>77</v>
      </c>
      <c r="I38" s="26">
        <v>689475</v>
      </c>
    </row>
    <row r="39" spans="2:9">
      <c r="B39" s="3"/>
      <c r="C39" s="3"/>
      <c r="D39" s="3"/>
      <c r="E39" s="3"/>
      <c r="F39" s="21" t="s">
        <v>255</v>
      </c>
      <c r="G39" s="56"/>
      <c r="H39" s="55" t="s">
        <v>195</v>
      </c>
      <c r="I39" s="53">
        <f>I37-I38</f>
        <v>-25343.040000000037</v>
      </c>
    </row>
    <row r="40" spans="2:9" ht="15.75">
      <c r="B40" s="42" t="s">
        <v>234</v>
      </c>
      <c r="C40" s="42" t="s">
        <v>251</v>
      </c>
      <c r="D40" s="3"/>
      <c r="E40" s="3"/>
      <c r="F40" s="3"/>
      <c r="G40" s="3"/>
      <c r="H40" s="3"/>
      <c r="I40" s="3"/>
    </row>
    <row r="41" spans="2:9" ht="15.75">
      <c r="B41" s="81" t="s">
        <v>236</v>
      </c>
      <c r="C41" s="83">
        <f>534166-I38</f>
        <v>-155309</v>
      </c>
      <c r="D41" s="3"/>
      <c r="E41" s="3"/>
      <c r="F41" s="3"/>
      <c r="G41" s="43"/>
      <c r="H41" s="42" t="s">
        <v>88</v>
      </c>
      <c r="I41" s="42" t="s">
        <v>90</v>
      </c>
    </row>
    <row r="42" spans="2:9">
      <c r="B42" s="14"/>
      <c r="C42" s="27"/>
      <c r="D42" s="3"/>
      <c r="E42" s="92" t="s">
        <v>253</v>
      </c>
      <c r="F42" s="3"/>
      <c r="G42" s="3"/>
      <c r="H42" s="14" t="s">
        <v>84</v>
      </c>
      <c r="I42" s="104">
        <f>I38*(7/6)</f>
        <v>804387.5</v>
      </c>
    </row>
    <row r="43" spans="2:9">
      <c r="B43" s="14"/>
      <c r="C43" s="27"/>
      <c r="D43" s="3"/>
      <c r="E43" s="3"/>
      <c r="F43" s="3"/>
      <c r="G43" s="3"/>
      <c r="H43" s="14" t="s">
        <v>86</v>
      </c>
      <c r="I43" s="19">
        <f>I38</f>
        <v>689475</v>
      </c>
    </row>
    <row r="44" spans="2:9" ht="15.75">
      <c r="B44" s="42" t="s">
        <v>250</v>
      </c>
      <c r="C44" s="42" t="s">
        <v>249</v>
      </c>
      <c r="D44" s="3"/>
      <c r="E44" s="3"/>
      <c r="F44" s="3"/>
      <c r="G44" s="3"/>
      <c r="H44" s="14" t="s">
        <v>85</v>
      </c>
      <c r="I44" s="19">
        <f>I43+10000</f>
        <v>699475</v>
      </c>
    </row>
    <row r="45" spans="2:9">
      <c r="B45" s="81" t="s">
        <v>236</v>
      </c>
      <c r="C45" s="21" t="s">
        <v>254</v>
      </c>
      <c r="D45" s="3"/>
      <c r="E45" s="3"/>
      <c r="F45" s="3"/>
      <c r="G45" s="3"/>
      <c r="H45" s="14" t="s">
        <v>87</v>
      </c>
      <c r="I45" s="19">
        <f>I44</f>
        <v>699475</v>
      </c>
    </row>
  </sheetData>
  <printOptions horizontalCentered="1" verticalCentered="1"/>
  <pageMargins left="0.25" right="0" top="0.65" bottom="0.6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2:I45"/>
  <sheetViews>
    <sheetView zoomScaleNormal="100" workbookViewId="0"/>
  </sheetViews>
  <sheetFormatPr defaultRowHeight="15"/>
  <cols>
    <col min="1" max="1" width="3.5703125" customWidth="1"/>
    <col min="2" max="2" width="11.42578125" customWidth="1"/>
    <col min="3" max="3" width="18.85546875" customWidth="1"/>
    <col min="4" max="4" width="3.5703125" customWidth="1"/>
    <col min="5" max="5" width="11.42578125" customWidth="1"/>
    <col min="6" max="6" width="18.85546875" customWidth="1"/>
    <col min="7" max="7" width="3.5703125" customWidth="1"/>
    <col min="8" max="8" width="11.42578125" customWidth="1"/>
    <col min="9" max="9" width="18.85546875" customWidth="1"/>
    <col min="10" max="10" width="3.5703125" customWidth="1"/>
    <col min="11" max="11" width="9.140625" customWidth="1"/>
  </cols>
  <sheetData>
    <row r="2" spans="2:9">
      <c r="B2" s="14" t="s">
        <v>160</v>
      </c>
      <c r="C2" s="15" t="s">
        <v>159</v>
      </c>
      <c r="D2" s="16" t="s">
        <v>98</v>
      </c>
      <c r="E2" s="3" t="s">
        <v>99</v>
      </c>
      <c r="F2" s="3"/>
      <c r="G2" s="3"/>
      <c r="H2" s="14" t="s">
        <v>156</v>
      </c>
      <c r="I2" s="18" t="s">
        <v>243</v>
      </c>
    </row>
    <row r="3" spans="2:9" ht="15.75">
      <c r="B3" s="14" t="s">
        <v>37</v>
      </c>
      <c r="C3" s="17" t="s">
        <v>264</v>
      </c>
      <c r="D3" s="3"/>
      <c r="E3" s="3"/>
      <c r="F3" s="3"/>
      <c r="G3" s="3"/>
      <c r="H3" s="14" t="s">
        <v>155</v>
      </c>
      <c r="I3" s="40" t="s">
        <v>157</v>
      </c>
    </row>
    <row r="4" spans="2:9">
      <c r="B4" s="14" t="s">
        <v>39</v>
      </c>
      <c r="C4" s="18" t="s">
        <v>164</v>
      </c>
      <c r="D4" s="3"/>
      <c r="E4" s="3"/>
      <c r="F4" s="3"/>
      <c r="G4" s="3"/>
      <c r="H4" s="14" t="s">
        <v>180</v>
      </c>
      <c r="I4" s="40" t="s">
        <v>247</v>
      </c>
    </row>
    <row r="5" spans="2:9">
      <c r="B5" s="3"/>
      <c r="C5" s="3"/>
      <c r="D5" s="3"/>
      <c r="E5" s="3"/>
      <c r="F5" s="3"/>
      <c r="G5" s="3"/>
      <c r="H5" s="3"/>
      <c r="I5" s="3"/>
    </row>
    <row r="6" spans="2:9" ht="15.75">
      <c r="B6" s="42" t="s">
        <v>140</v>
      </c>
      <c r="C6" s="42" t="s">
        <v>30</v>
      </c>
      <c r="D6" s="3"/>
      <c r="E6" s="42" t="s">
        <v>101</v>
      </c>
      <c r="F6" s="42" t="s">
        <v>32</v>
      </c>
      <c r="G6" s="3"/>
      <c r="H6" s="42" t="s">
        <v>101</v>
      </c>
      <c r="I6" s="42" t="s">
        <v>200</v>
      </c>
    </row>
    <row r="7" spans="2:9" ht="15" customHeight="1">
      <c r="B7" s="14" t="s">
        <v>31</v>
      </c>
      <c r="C7" s="18" t="s">
        <v>92</v>
      </c>
      <c r="D7" s="3"/>
      <c r="E7" s="14" t="s">
        <v>126</v>
      </c>
      <c r="F7" s="18" t="s">
        <v>127</v>
      </c>
      <c r="G7" s="3"/>
      <c r="H7" s="14" t="s">
        <v>116</v>
      </c>
      <c r="I7" s="18" t="s">
        <v>122</v>
      </c>
    </row>
    <row r="8" spans="2:9">
      <c r="B8" s="3"/>
      <c r="C8" s="18" t="s">
        <v>91</v>
      </c>
      <c r="D8" s="3"/>
      <c r="E8" s="14" t="s">
        <v>149</v>
      </c>
      <c r="F8" s="18" t="s">
        <v>150</v>
      </c>
      <c r="G8" s="3"/>
      <c r="H8" s="14" t="s">
        <v>117</v>
      </c>
      <c r="I8" s="18" t="s">
        <v>118</v>
      </c>
    </row>
    <row r="9" spans="2:9">
      <c r="B9" s="3"/>
      <c r="C9" s="27" t="s">
        <v>170</v>
      </c>
      <c r="D9" s="3"/>
      <c r="E9" s="14" t="s">
        <v>128</v>
      </c>
      <c r="F9" s="18" t="s">
        <v>129</v>
      </c>
      <c r="G9" s="3"/>
      <c r="H9" s="14" t="s">
        <v>217</v>
      </c>
      <c r="I9" s="18" t="s">
        <v>119</v>
      </c>
    </row>
    <row r="10" spans="2:9">
      <c r="B10" s="14" t="s">
        <v>100</v>
      </c>
      <c r="C10" s="20" t="s">
        <v>137</v>
      </c>
      <c r="D10" s="3"/>
      <c r="E10" s="14" t="s">
        <v>53</v>
      </c>
      <c r="F10" s="18" t="s">
        <v>125</v>
      </c>
      <c r="G10" s="3"/>
      <c r="H10" s="14" t="s">
        <v>120</v>
      </c>
      <c r="I10" s="18" t="s">
        <v>121</v>
      </c>
    </row>
    <row r="11" spans="2:9">
      <c r="B11" s="3"/>
      <c r="C11" s="20" t="s">
        <v>146</v>
      </c>
      <c r="D11" s="3"/>
      <c r="E11" s="14" t="s">
        <v>123</v>
      </c>
      <c r="F11" s="18" t="s">
        <v>124</v>
      </c>
      <c r="G11" s="3"/>
      <c r="H11" s="14" t="s">
        <v>43</v>
      </c>
      <c r="I11" s="18" t="s">
        <v>121</v>
      </c>
    </row>
    <row r="12" spans="2:9" s="41" customFormat="1">
      <c r="B12" s="3"/>
      <c r="C12" s="3"/>
      <c r="D12" s="3"/>
      <c r="E12" s="3"/>
      <c r="F12" s="3"/>
      <c r="G12" s="3"/>
      <c r="H12" s="3"/>
      <c r="I12" s="3"/>
    </row>
    <row r="13" spans="2:9" s="41" customFormat="1">
      <c r="B13" s="3"/>
      <c r="C13" s="3"/>
      <c r="D13" s="3"/>
      <c r="E13" s="3"/>
      <c r="F13" s="3"/>
      <c r="G13" s="3"/>
      <c r="H13" s="3"/>
      <c r="I13" s="3"/>
    </row>
    <row r="14" spans="2:9" s="41" customFormat="1" ht="15.75">
      <c r="B14" s="42" t="s">
        <v>94</v>
      </c>
      <c r="C14" s="42" t="s">
        <v>93</v>
      </c>
      <c r="D14" s="3"/>
      <c r="E14" s="30" t="s">
        <v>207</v>
      </c>
      <c r="F14" s="3"/>
      <c r="G14" s="3"/>
      <c r="H14" s="42" t="s">
        <v>130</v>
      </c>
      <c r="I14" s="42" t="s">
        <v>179</v>
      </c>
    </row>
    <row r="15" spans="2:9">
      <c r="B15" s="20" t="s">
        <v>133</v>
      </c>
      <c r="C15" s="3" t="s">
        <v>240</v>
      </c>
      <c r="D15" s="3"/>
      <c r="E15" s="30" t="s">
        <v>208</v>
      </c>
      <c r="F15" s="3"/>
      <c r="G15" s="3"/>
      <c r="H15" s="25" t="s">
        <v>131</v>
      </c>
      <c r="I15" s="66" t="s">
        <v>135</v>
      </c>
    </row>
    <row r="16" spans="2:9">
      <c r="B16" s="20" t="s">
        <v>133</v>
      </c>
      <c r="C16" s="88" t="s">
        <v>239</v>
      </c>
      <c r="D16" s="3"/>
      <c r="E16" s="30" t="s">
        <v>209</v>
      </c>
      <c r="F16" s="3"/>
      <c r="G16" s="3"/>
      <c r="H16" s="25" t="s">
        <v>132</v>
      </c>
      <c r="I16" s="66" t="s">
        <v>136</v>
      </c>
    </row>
    <row r="17" spans="2:9">
      <c r="B17" s="3"/>
      <c r="C17" s="3"/>
      <c r="D17" s="3"/>
      <c r="E17" s="3"/>
      <c r="F17" s="3"/>
      <c r="G17" s="3"/>
      <c r="H17" s="35"/>
      <c r="I17" s="36" t="s">
        <v>147</v>
      </c>
    </row>
    <row r="18" spans="2:9">
      <c r="B18" s="3"/>
      <c r="C18" s="3"/>
      <c r="D18" s="3"/>
      <c r="E18" s="38" t="s">
        <v>181</v>
      </c>
      <c r="F18" s="38"/>
      <c r="G18" s="3"/>
      <c r="H18" s="3"/>
      <c r="I18" s="3"/>
    </row>
    <row r="19" spans="2:9" ht="15.75">
      <c r="B19" s="44" t="s">
        <v>138</v>
      </c>
      <c r="C19" s="42" t="s">
        <v>44</v>
      </c>
      <c r="D19" s="3"/>
      <c r="E19" s="44" t="s">
        <v>138</v>
      </c>
      <c r="F19" s="42" t="s">
        <v>55</v>
      </c>
      <c r="G19" s="3"/>
      <c r="H19" s="42" t="s">
        <v>139</v>
      </c>
      <c r="I19" s="42" t="s">
        <v>71</v>
      </c>
    </row>
    <row r="20" spans="2:9">
      <c r="B20" s="14" t="s">
        <v>45</v>
      </c>
      <c r="C20" s="31" t="s">
        <v>143</v>
      </c>
      <c r="D20" s="3"/>
      <c r="E20" s="14" t="s">
        <v>56</v>
      </c>
      <c r="F20" s="34">
        <f>(12/4.5)*50019</f>
        <v>133384</v>
      </c>
      <c r="G20" s="3"/>
      <c r="H20" s="14" t="s">
        <v>152</v>
      </c>
      <c r="I20" s="18" t="s">
        <v>161</v>
      </c>
    </row>
    <row r="21" spans="2:9">
      <c r="B21" s="14" t="s">
        <v>46</v>
      </c>
      <c r="C21" s="31" t="s">
        <v>143</v>
      </c>
      <c r="D21" s="3"/>
      <c r="E21" s="14" t="s">
        <v>58</v>
      </c>
      <c r="F21" s="34">
        <f>(12/4.5)*50019</f>
        <v>133384</v>
      </c>
      <c r="G21" s="3"/>
      <c r="H21" s="14" t="s">
        <v>153</v>
      </c>
      <c r="I21" s="18" t="s">
        <v>162</v>
      </c>
    </row>
    <row r="22" spans="2:9">
      <c r="B22" s="14" t="s">
        <v>47</v>
      </c>
      <c r="C22" s="31" t="s">
        <v>143</v>
      </c>
      <c r="D22" s="3"/>
      <c r="E22" s="14" t="s">
        <v>59</v>
      </c>
      <c r="F22" s="34">
        <f>(12/4.5)*320352.91</f>
        <v>854274.42666666652</v>
      </c>
      <c r="G22" s="3"/>
      <c r="H22" s="14" t="s">
        <v>154</v>
      </c>
      <c r="I22" s="18" t="s">
        <v>163</v>
      </c>
    </row>
    <row r="23" spans="2:9">
      <c r="B23" s="14" t="s">
        <v>48</v>
      </c>
      <c r="C23" s="87" t="s">
        <v>145</v>
      </c>
      <c r="D23" s="3"/>
      <c r="E23" s="14" t="s">
        <v>60</v>
      </c>
      <c r="F23" s="34">
        <f>(12/4.5)*301025.47</f>
        <v>802734.58666666655</v>
      </c>
      <c r="G23" s="3"/>
      <c r="H23" s="14"/>
      <c r="I23" s="103" t="s">
        <v>262</v>
      </c>
    </row>
    <row r="24" spans="2:9">
      <c r="B24" s="3"/>
      <c r="C24" s="29"/>
      <c r="D24" s="3"/>
      <c r="E24" s="14" t="s">
        <v>61</v>
      </c>
      <c r="F24" s="34">
        <f>(12/4.5)*139131.52</f>
        <v>371017.3866666666</v>
      </c>
      <c r="G24" s="3"/>
      <c r="H24" s="14"/>
      <c r="I24" s="18"/>
    </row>
    <row r="25" spans="2:9">
      <c r="B25" s="3"/>
      <c r="C25" s="3"/>
      <c r="D25" s="3"/>
      <c r="E25" s="37" t="s">
        <v>148</v>
      </c>
      <c r="F25" s="37"/>
      <c r="G25" s="3"/>
      <c r="H25" s="3"/>
      <c r="I25" s="3"/>
    </row>
    <row r="26" spans="2:9" ht="15.75">
      <c r="B26" s="42" t="s">
        <v>102</v>
      </c>
      <c r="C26" s="42" t="s">
        <v>134</v>
      </c>
      <c r="D26" s="43"/>
      <c r="E26" s="3"/>
      <c r="F26" s="45"/>
      <c r="G26" s="43"/>
      <c r="H26" s="42" t="s">
        <v>193</v>
      </c>
      <c r="I26" s="42" t="s">
        <v>83</v>
      </c>
    </row>
    <row r="27" spans="2:9">
      <c r="B27" s="14" t="s">
        <v>103</v>
      </c>
      <c r="C27" s="18" t="s">
        <v>111</v>
      </c>
      <c r="D27" s="3"/>
      <c r="E27" s="3"/>
      <c r="F27" s="3"/>
      <c r="G27" s="3"/>
      <c r="H27" s="14" t="s">
        <v>78</v>
      </c>
      <c r="I27" s="19">
        <v>109000</v>
      </c>
    </row>
    <row r="28" spans="2:9">
      <c r="B28" s="14" t="s">
        <v>104</v>
      </c>
      <c r="C28" s="18" t="s">
        <v>113</v>
      </c>
      <c r="D28" s="3"/>
      <c r="E28" s="3"/>
      <c r="F28" s="3"/>
      <c r="G28" s="3"/>
      <c r="H28" s="14" t="s">
        <v>79</v>
      </c>
      <c r="I28" s="19">
        <v>90000</v>
      </c>
    </row>
    <row r="29" spans="2:9">
      <c r="B29" s="3" t="s">
        <v>105</v>
      </c>
      <c r="C29" s="18" t="s">
        <v>112</v>
      </c>
      <c r="D29" s="3"/>
      <c r="E29" s="3"/>
      <c r="F29" s="3"/>
      <c r="G29" s="3"/>
      <c r="H29" s="14" t="s">
        <v>80</v>
      </c>
      <c r="I29" s="19">
        <v>159000</v>
      </c>
    </row>
    <row r="30" spans="2:9">
      <c r="B30" s="14" t="s">
        <v>106</v>
      </c>
      <c r="C30" s="18" t="s">
        <v>110</v>
      </c>
      <c r="D30" s="3"/>
      <c r="E30" s="3"/>
      <c r="F30" s="3"/>
      <c r="G30" s="3"/>
      <c r="H30" s="14" t="s">
        <v>81</v>
      </c>
      <c r="I30" s="19">
        <v>56000</v>
      </c>
    </row>
    <row r="31" spans="2:9">
      <c r="B31" s="14" t="s">
        <v>107</v>
      </c>
      <c r="C31" s="18" t="s">
        <v>114</v>
      </c>
      <c r="D31" s="3"/>
      <c r="E31" s="3"/>
      <c r="F31" s="3"/>
      <c r="G31" s="3"/>
      <c r="H31" s="14" t="s">
        <v>82</v>
      </c>
      <c r="I31" s="19">
        <v>60000</v>
      </c>
    </row>
    <row r="32" spans="2:9">
      <c r="B32" s="14" t="s">
        <v>108</v>
      </c>
      <c r="C32" s="16" t="s">
        <v>115</v>
      </c>
      <c r="D32" s="3"/>
      <c r="E32" s="3"/>
      <c r="F32" s="3"/>
      <c r="G32" s="3"/>
      <c r="H32" s="14" t="s">
        <v>72</v>
      </c>
      <c r="I32" s="19">
        <v>48000</v>
      </c>
    </row>
    <row r="33" spans="2:9">
      <c r="B33" s="14" t="s">
        <v>109</v>
      </c>
      <c r="C33" s="16" t="s">
        <v>115</v>
      </c>
      <c r="D33" s="3"/>
      <c r="E33" s="3"/>
      <c r="F33" s="95">
        <v>59560</v>
      </c>
      <c r="G33" s="3"/>
      <c r="H33" s="14" t="s">
        <v>73</v>
      </c>
      <c r="I33" s="94">
        <v>59500</v>
      </c>
    </row>
    <row r="34" spans="2:9">
      <c r="B34" s="3"/>
      <c r="C34" s="3"/>
      <c r="D34" s="3"/>
      <c r="E34" s="3"/>
      <c r="F34" s="95">
        <v>50000</v>
      </c>
      <c r="G34" s="3"/>
      <c r="H34" s="14" t="s">
        <v>74</v>
      </c>
      <c r="I34" s="94">
        <v>57000</v>
      </c>
    </row>
    <row r="35" spans="2:9">
      <c r="B35" s="3"/>
      <c r="C35" s="3"/>
      <c r="D35" s="3"/>
      <c r="E35" s="3"/>
      <c r="F35" s="3"/>
      <c r="G35" s="3"/>
      <c r="H35" s="14" t="s">
        <v>75</v>
      </c>
      <c r="I35" s="19">
        <v>17600</v>
      </c>
    </row>
    <row r="36" spans="2:9" ht="16.5" thickBot="1">
      <c r="B36" s="42" t="s">
        <v>221</v>
      </c>
      <c r="C36" s="42" t="s">
        <v>222</v>
      </c>
      <c r="D36" s="3"/>
      <c r="E36" s="3"/>
      <c r="F36" s="3"/>
      <c r="G36" s="48"/>
      <c r="H36" s="49" t="s">
        <v>76</v>
      </c>
      <c r="I36" s="98">
        <v>24000</v>
      </c>
    </row>
    <row r="37" spans="2:9" ht="15.75" thickTop="1">
      <c r="B37" s="21" t="s">
        <v>224</v>
      </c>
      <c r="C37" s="20" t="s">
        <v>233</v>
      </c>
      <c r="D37" s="3"/>
      <c r="E37" s="3"/>
      <c r="F37" s="96">
        <f>SUM(I35:I36,F33:F34,I27:I32)</f>
        <v>673160</v>
      </c>
      <c r="G37" s="3"/>
      <c r="H37" s="46" t="s">
        <v>194</v>
      </c>
      <c r="I37" s="47">
        <f>SUM(I27:I36)</f>
        <v>680100</v>
      </c>
    </row>
    <row r="38" spans="2:9">
      <c r="B38" s="3"/>
      <c r="C38" s="3"/>
      <c r="D38" s="3"/>
      <c r="E38" s="38" t="s">
        <v>259</v>
      </c>
      <c r="F38" s="102"/>
      <c r="G38" s="3"/>
      <c r="H38" s="14" t="s">
        <v>77</v>
      </c>
      <c r="I38" s="26">
        <v>656100</v>
      </c>
    </row>
    <row r="39" spans="2:9">
      <c r="B39" s="3"/>
      <c r="C39" s="3"/>
      <c r="D39" s="3"/>
      <c r="E39" s="3"/>
      <c r="F39" s="101">
        <f>F37-I38</f>
        <v>17060</v>
      </c>
      <c r="G39" s="100"/>
      <c r="H39" s="55" t="s">
        <v>195</v>
      </c>
      <c r="I39" s="52">
        <f>I37-I38</f>
        <v>24000</v>
      </c>
    </row>
    <row r="40" spans="2:9" ht="15.75">
      <c r="B40" s="42" t="s">
        <v>234</v>
      </c>
      <c r="C40" s="42" t="s">
        <v>251</v>
      </c>
      <c r="D40" s="3"/>
      <c r="E40" s="3"/>
      <c r="F40" s="3"/>
      <c r="G40" s="3"/>
      <c r="H40" s="3"/>
      <c r="I40" s="3"/>
    </row>
    <row r="41" spans="2:9" ht="15.75">
      <c r="B41" s="81" t="s">
        <v>236</v>
      </c>
      <c r="C41" s="82">
        <f>534166-I38</f>
        <v>-121934</v>
      </c>
      <c r="D41" s="3"/>
      <c r="E41" s="3"/>
      <c r="F41" s="3"/>
      <c r="G41" s="43"/>
      <c r="H41" s="42" t="s">
        <v>88</v>
      </c>
      <c r="I41" s="42" t="s">
        <v>90</v>
      </c>
    </row>
    <row r="42" spans="2:9">
      <c r="B42" s="14"/>
      <c r="C42" s="27"/>
      <c r="D42" s="3"/>
      <c r="E42" s="92" t="s">
        <v>258</v>
      </c>
      <c r="F42" s="3"/>
      <c r="G42" s="3"/>
      <c r="H42" s="14" t="s">
        <v>84</v>
      </c>
      <c r="I42" s="104">
        <v>748600</v>
      </c>
    </row>
    <row r="43" spans="2:9">
      <c r="B43" s="14"/>
      <c r="C43" s="27"/>
      <c r="D43" s="3"/>
      <c r="E43" s="28">
        <f>I38*(7/6)</f>
        <v>765450</v>
      </c>
      <c r="F43" s="3"/>
      <c r="G43" s="3"/>
      <c r="H43" s="14" t="s">
        <v>86</v>
      </c>
      <c r="I43" s="19">
        <f>I38</f>
        <v>656100</v>
      </c>
    </row>
    <row r="44" spans="2:9" ht="15.75">
      <c r="B44" s="42" t="s">
        <v>250</v>
      </c>
      <c r="C44" s="42" t="s">
        <v>249</v>
      </c>
      <c r="D44" s="3"/>
      <c r="E44" s="99">
        <f>1-(I42/E43)</f>
        <v>2.2013194852701035E-2</v>
      </c>
      <c r="F44" s="3"/>
      <c r="G44" s="3"/>
      <c r="H44" s="14" t="s">
        <v>151</v>
      </c>
      <c r="I44" s="19">
        <f>I43</f>
        <v>656100</v>
      </c>
    </row>
    <row r="45" spans="2:9">
      <c r="B45" s="81" t="s">
        <v>235</v>
      </c>
      <c r="C45" s="97" t="s">
        <v>257</v>
      </c>
      <c r="D45" s="3"/>
      <c r="E45" s="3"/>
      <c r="F45" s="3"/>
      <c r="G45" s="3"/>
      <c r="H45" s="14" t="s">
        <v>87</v>
      </c>
      <c r="I45" s="19">
        <f>I44</f>
        <v>656100</v>
      </c>
    </row>
  </sheetData>
  <printOptions horizontalCentered="1" verticalCentered="1"/>
  <pageMargins left="0.25" right="0" top="0.65" bottom="0.65" header="0.3" footer="0.3"/>
  <pageSetup orientation="portrait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B2:I52"/>
  <sheetViews>
    <sheetView zoomScaleNormal="100" workbookViewId="0"/>
  </sheetViews>
  <sheetFormatPr defaultRowHeight="15"/>
  <cols>
    <col min="1" max="1" width="3.5703125" customWidth="1"/>
    <col min="2" max="2" width="11.42578125" customWidth="1"/>
    <col min="3" max="3" width="18.85546875" customWidth="1"/>
    <col min="4" max="4" width="3.5703125" customWidth="1"/>
    <col min="5" max="5" width="11.42578125" customWidth="1"/>
    <col min="6" max="6" width="18.85546875" customWidth="1"/>
    <col min="7" max="7" width="3.5703125" customWidth="1"/>
    <col min="8" max="8" width="11.42578125" customWidth="1"/>
    <col min="9" max="9" width="18.85546875" customWidth="1"/>
    <col min="10" max="10" width="3.5703125" customWidth="1"/>
  </cols>
  <sheetData>
    <row r="2" spans="2:9">
      <c r="B2" s="14" t="s">
        <v>160</v>
      </c>
      <c r="C2" s="15" t="s">
        <v>165</v>
      </c>
      <c r="D2" s="16" t="s">
        <v>98</v>
      </c>
      <c r="E2" s="3" t="s">
        <v>166</v>
      </c>
      <c r="F2" s="3"/>
      <c r="G2" s="3"/>
      <c r="H2" s="14" t="s">
        <v>156</v>
      </c>
      <c r="I2" s="18" t="s">
        <v>211</v>
      </c>
    </row>
    <row r="3" spans="2:9" ht="15.75">
      <c r="B3" s="14" t="s">
        <v>37</v>
      </c>
      <c r="C3" s="17" t="s">
        <v>167</v>
      </c>
      <c r="D3" s="3"/>
      <c r="E3" s="3"/>
      <c r="F3" s="3"/>
      <c r="G3" s="3"/>
      <c r="H3" s="14" t="s">
        <v>155</v>
      </c>
      <c r="I3" s="40" t="s">
        <v>157</v>
      </c>
    </row>
    <row r="4" spans="2:9">
      <c r="B4" s="14" t="s">
        <v>39</v>
      </c>
      <c r="C4" s="18" t="s">
        <v>40</v>
      </c>
      <c r="D4" s="3"/>
      <c r="E4" s="3"/>
      <c r="F4" s="3"/>
      <c r="G4" s="3"/>
      <c r="H4" s="14" t="s">
        <v>180</v>
      </c>
      <c r="I4" s="40" t="s">
        <v>246</v>
      </c>
    </row>
    <row r="5" spans="2:9">
      <c r="B5" s="3"/>
      <c r="C5" s="3"/>
      <c r="D5" s="3"/>
      <c r="E5" s="3"/>
      <c r="F5" s="3"/>
      <c r="G5" s="3"/>
      <c r="H5" s="3"/>
      <c r="I5" s="3"/>
    </row>
    <row r="6" spans="2:9" ht="15.75">
      <c r="B6" s="42" t="s">
        <v>140</v>
      </c>
      <c r="C6" s="42" t="s">
        <v>30</v>
      </c>
      <c r="D6" s="3"/>
      <c r="E6" s="42" t="s">
        <v>101</v>
      </c>
      <c r="F6" s="42" t="s">
        <v>32</v>
      </c>
      <c r="G6" s="3"/>
      <c r="H6" s="42" t="s">
        <v>101</v>
      </c>
      <c r="I6" s="42" t="s">
        <v>200</v>
      </c>
    </row>
    <row r="7" spans="2:9">
      <c r="B7" s="14" t="s">
        <v>31</v>
      </c>
      <c r="C7" s="18" t="s">
        <v>168</v>
      </c>
      <c r="D7" s="3"/>
      <c r="E7" s="14" t="s">
        <v>188</v>
      </c>
      <c r="F7" s="18" t="s">
        <v>186</v>
      </c>
      <c r="G7" s="3"/>
      <c r="H7" s="14" t="s">
        <v>117</v>
      </c>
      <c r="I7" s="18" t="s">
        <v>199</v>
      </c>
    </row>
    <row r="8" spans="2:9">
      <c r="B8" s="3"/>
      <c r="C8" s="18" t="s">
        <v>169</v>
      </c>
      <c r="D8" s="3"/>
      <c r="E8" s="14" t="s">
        <v>187</v>
      </c>
      <c r="F8" s="18" t="s">
        <v>189</v>
      </c>
      <c r="G8" s="3"/>
      <c r="H8" s="14" t="s">
        <v>201</v>
      </c>
      <c r="I8" s="18" t="s">
        <v>202</v>
      </c>
    </row>
    <row r="9" spans="2:9">
      <c r="B9" s="3"/>
      <c r="C9" s="27" t="s">
        <v>172</v>
      </c>
      <c r="D9" s="3"/>
      <c r="E9" s="14"/>
      <c r="F9" s="18"/>
      <c r="G9" s="3"/>
      <c r="H9" s="14" t="s">
        <v>217</v>
      </c>
      <c r="I9" s="18" t="s">
        <v>212</v>
      </c>
    </row>
    <row r="10" spans="2:9">
      <c r="B10" s="14" t="s">
        <v>100</v>
      </c>
      <c r="C10" s="40" t="s">
        <v>190</v>
      </c>
      <c r="D10" s="3"/>
      <c r="E10" s="14" t="s">
        <v>197</v>
      </c>
      <c r="F10" s="18" t="s">
        <v>198</v>
      </c>
      <c r="G10" s="3"/>
      <c r="H10" s="14" t="s">
        <v>203</v>
      </c>
      <c r="I10" s="18" t="s">
        <v>204</v>
      </c>
    </row>
    <row r="11" spans="2:9">
      <c r="B11" s="3"/>
      <c r="C11" s="40" t="s">
        <v>191</v>
      </c>
      <c r="D11" s="3"/>
      <c r="E11" s="14" t="s">
        <v>128</v>
      </c>
      <c r="F11" s="18" t="s">
        <v>196</v>
      </c>
      <c r="G11" s="3"/>
      <c r="H11" s="14" t="s">
        <v>43</v>
      </c>
      <c r="I11" s="18" t="s">
        <v>205</v>
      </c>
    </row>
    <row r="12" spans="2:9" s="41" customFormat="1">
      <c r="B12" s="3"/>
      <c r="C12" s="27" t="s">
        <v>192</v>
      </c>
      <c r="D12" s="3"/>
      <c r="E12" s="3"/>
      <c r="F12" s="3"/>
      <c r="G12" s="3"/>
      <c r="H12" s="3"/>
      <c r="I12" s="3"/>
    </row>
    <row r="13" spans="2:9" s="41" customFormat="1">
      <c r="B13" s="3"/>
      <c r="C13" s="3"/>
      <c r="D13" s="3"/>
      <c r="E13" s="3"/>
      <c r="F13" s="3"/>
      <c r="G13" s="3"/>
      <c r="H13" s="3"/>
      <c r="I13" s="3"/>
    </row>
    <row r="14" spans="2:9" s="41" customFormat="1" ht="15.75">
      <c r="B14" s="42" t="s">
        <v>94</v>
      </c>
      <c r="C14" s="42" t="s">
        <v>93</v>
      </c>
      <c r="D14" s="3"/>
      <c r="E14" s="22" t="s">
        <v>220</v>
      </c>
      <c r="F14" s="3"/>
      <c r="G14" s="23"/>
      <c r="H14" s="42" t="s">
        <v>130</v>
      </c>
      <c r="I14" s="42" t="s">
        <v>179</v>
      </c>
    </row>
    <row r="15" spans="2:9">
      <c r="B15" s="70" t="s">
        <v>186</v>
      </c>
      <c r="C15" s="24" t="s">
        <v>141</v>
      </c>
      <c r="D15" s="3"/>
      <c r="E15" s="22" t="s">
        <v>206</v>
      </c>
      <c r="F15" s="3"/>
      <c r="G15" s="23"/>
      <c r="H15" s="25" t="s">
        <v>131</v>
      </c>
      <c r="I15" s="67" t="s">
        <v>213</v>
      </c>
    </row>
    <row r="16" spans="2:9">
      <c r="B16" s="27" t="s">
        <v>215</v>
      </c>
      <c r="C16" s="24" t="s">
        <v>142</v>
      </c>
      <c r="D16" s="3"/>
      <c r="E16" s="22" t="s">
        <v>210</v>
      </c>
      <c r="F16" s="3"/>
      <c r="G16" s="23"/>
      <c r="H16" s="25" t="s">
        <v>132</v>
      </c>
      <c r="I16" s="67" t="s">
        <v>214</v>
      </c>
    </row>
    <row r="17" spans="2:9">
      <c r="B17" s="3"/>
      <c r="C17" s="3"/>
      <c r="D17" s="3"/>
      <c r="E17" s="3"/>
      <c r="F17" s="3"/>
      <c r="G17" s="3"/>
      <c r="H17" s="3"/>
      <c r="I17" s="3"/>
    </row>
    <row r="18" spans="2:9">
      <c r="B18" s="3"/>
      <c r="C18" s="3"/>
      <c r="D18" s="3"/>
      <c r="E18" s="39" t="s">
        <v>230</v>
      </c>
      <c r="F18" s="39"/>
      <c r="G18" s="3"/>
      <c r="H18" s="3"/>
      <c r="I18" s="3"/>
    </row>
    <row r="19" spans="2:9" ht="15.75">
      <c r="B19" s="44" t="s">
        <v>138</v>
      </c>
      <c r="C19" s="42" t="s">
        <v>44</v>
      </c>
      <c r="D19" s="3"/>
      <c r="E19" s="44" t="s">
        <v>138</v>
      </c>
      <c r="F19" s="42" t="s">
        <v>55</v>
      </c>
      <c r="G19" s="3"/>
      <c r="H19" s="42" t="s">
        <v>139</v>
      </c>
      <c r="I19" s="42" t="s">
        <v>71</v>
      </c>
    </row>
    <row r="20" spans="2:9">
      <c r="B20" s="14" t="s">
        <v>45</v>
      </c>
      <c r="C20" s="31" t="s">
        <v>143</v>
      </c>
      <c r="D20" s="3"/>
      <c r="E20" s="14" t="s">
        <v>56</v>
      </c>
      <c r="F20" s="31" t="s">
        <v>228</v>
      </c>
      <c r="G20" s="3"/>
      <c r="H20" s="14" t="s">
        <v>173</v>
      </c>
      <c r="I20" s="18" t="s">
        <v>176</v>
      </c>
    </row>
    <row r="21" spans="2:9">
      <c r="B21" s="14" t="s">
        <v>46</v>
      </c>
      <c r="C21" s="31" t="s">
        <v>143</v>
      </c>
      <c r="D21" s="3"/>
      <c r="E21" s="14" t="s">
        <v>58</v>
      </c>
      <c r="F21" s="31" t="s">
        <v>228</v>
      </c>
      <c r="G21" s="3"/>
      <c r="H21" s="14" t="s">
        <v>174</v>
      </c>
      <c r="I21" s="18" t="s">
        <v>177</v>
      </c>
    </row>
    <row r="22" spans="2:9">
      <c r="B22" s="14" t="s">
        <v>47</v>
      </c>
      <c r="C22" s="31" t="s">
        <v>143</v>
      </c>
      <c r="D22" s="3"/>
      <c r="E22" s="14" t="s">
        <v>59</v>
      </c>
      <c r="F22" s="32" t="s">
        <v>227</v>
      </c>
      <c r="G22" s="3"/>
      <c r="H22" s="14" t="s">
        <v>175</v>
      </c>
      <c r="I22" s="18" t="s">
        <v>178</v>
      </c>
    </row>
    <row r="23" spans="2:9">
      <c r="B23" s="14" t="s">
        <v>48</v>
      </c>
      <c r="C23" s="68">
        <v>43080</v>
      </c>
      <c r="D23" s="3"/>
      <c r="E23" s="14" t="s">
        <v>60</v>
      </c>
      <c r="F23" s="32" t="s">
        <v>241</v>
      </c>
      <c r="G23" s="3"/>
      <c r="H23" s="14"/>
      <c r="I23" s="103" t="s">
        <v>261</v>
      </c>
    </row>
    <row r="24" spans="2:9">
      <c r="B24" s="3"/>
      <c r="C24" s="69"/>
      <c r="D24" s="3"/>
      <c r="E24" s="14" t="s">
        <v>61</v>
      </c>
      <c r="F24" s="33" t="s">
        <v>226</v>
      </c>
      <c r="G24" s="3"/>
      <c r="H24" s="14"/>
      <c r="I24" s="18"/>
    </row>
    <row r="25" spans="2:9">
      <c r="B25" s="3"/>
      <c r="C25" s="3"/>
      <c r="D25" s="3"/>
      <c r="E25" s="3"/>
      <c r="F25" s="3"/>
      <c r="G25" s="3"/>
      <c r="H25" s="3"/>
      <c r="I25" s="3"/>
    </row>
    <row r="26" spans="2:9" ht="15.75">
      <c r="B26" s="42" t="s">
        <v>102</v>
      </c>
      <c r="C26" s="42" t="s">
        <v>134</v>
      </c>
      <c r="D26" s="43"/>
      <c r="E26" s="3"/>
      <c r="F26" s="3"/>
      <c r="G26" s="43"/>
      <c r="H26" s="42" t="s">
        <v>193</v>
      </c>
      <c r="I26" s="42" t="s">
        <v>83</v>
      </c>
    </row>
    <row r="27" spans="2:9">
      <c r="B27" s="14" t="s">
        <v>103</v>
      </c>
      <c r="C27" s="85" t="s">
        <v>242</v>
      </c>
      <c r="D27" s="3"/>
      <c r="E27" s="3"/>
      <c r="F27" s="3"/>
      <c r="G27" s="3"/>
      <c r="H27" s="14" t="s">
        <v>78</v>
      </c>
      <c r="I27" s="19">
        <v>96016.6</v>
      </c>
    </row>
    <row r="28" spans="2:9">
      <c r="B28" s="14" t="s">
        <v>104</v>
      </c>
      <c r="C28" s="85" t="s">
        <v>242</v>
      </c>
      <c r="D28" s="3"/>
      <c r="E28" s="3"/>
      <c r="F28" s="3"/>
      <c r="G28" s="3"/>
      <c r="H28" s="14" t="s">
        <v>79</v>
      </c>
      <c r="I28" s="19">
        <v>1285.08</v>
      </c>
    </row>
    <row r="29" spans="2:9">
      <c r="B29" s="3" t="s">
        <v>105</v>
      </c>
      <c r="C29" s="85" t="s">
        <v>242</v>
      </c>
      <c r="D29" s="3"/>
      <c r="E29" s="3"/>
      <c r="F29" s="3"/>
      <c r="G29" s="3"/>
      <c r="H29" s="14" t="s">
        <v>80</v>
      </c>
      <c r="I29" s="19">
        <v>158524.35999999999</v>
      </c>
    </row>
    <row r="30" spans="2:9">
      <c r="B30" s="14" t="s">
        <v>106</v>
      </c>
      <c r="C30" s="85" t="s">
        <v>242</v>
      </c>
      <c r="D30" s="3"/>
      <c r="E30" s="3"/>
      <c r="F30" s="3"/>
      <c r="G30" s="3"/>
      <c r="H30" s="14" t="s">
        <v>81</v>
      </c>
      <c r="I30" s="19">
        <v>7497.3</v>
      </c>
    </row>
    <row r="31" spans="2:9">
      <c r="B31" s="14" t="s">
        <v>107</v>
      </c>
      <c r="C31" s="85" t="s">
        <v>242</v>
      </c>
      <c r="D31" s="3"/>
      <c r="E31" s="3"/>
      <c r="F31" s="3"/>
      <c r="G31" s="3"/>
      <c r="H31" s="14" t="s">
        <v>82</v>
      </c>
      <c r="I31" s="19">
        <v>5014.13</v>
      </c>
    </row>
    <row r="32" spans="2:9">
      <c r="B32" s="14" t="s">
        <v>108</v>
      </c>
      <c r="C32" s="85" t="s">
        <v>242</v>
      </c>
      <c r="D32" s="3"/>
      <c r="E32" s="3"/>
      <c r="F32" s="3"/>
      <c r="G32" s="3"/>
      <c r="H32" s="14" t="s">
        <v>72</v>
      </c>
      <c r="I32" s="19">
        <v>19114.2</v>
      </c>
    </row>
    <row r="33" spans="2:9">
      <c r="B33" s="14" t="s">
        <v>109</v>
      </c>
      <c r="C33" s="85" t="s">
        <v>242</v>
      </c>
      <c r="D33" s="3"/>
      <c r="E33" s="3"/>
      <c r="F33" s="3"/>
      <c r="G33" s="3"/>
      <c r="H33" s="14" t="s">
        <v>73</v>
      </c>
      <c r="I33" s="19">
        <v>134264.28</v>
      </c>
    </row>
    <row r="34" spans="2:9">
      <c r="B34" s="3"/>
      <c r="C34" s="3"/>
      <c r="D34" s="3"/>
      <c r="E34" s="3"/>
      <c r="F34" s="3"/>
      <c r="G34" s="3"/>
      <c r="H34" s="14" t="s">
        <v>74</v>
      </c>
      <c r="I34" s="19">
        <v>43455.42</v>
      </c>
    </row>
    <row r="35" spans="2:9">
      <c r="B35" s="3"/>
      <c r="C35" s="3"/>
      <c r="D35" s="3"/>
      <c r="E35" s="3"/>
      <c r="F35" s="3"/>
      <c r="G35" s="3"/>
      <c r="H35" s="14" t="s">
        <v>75</v>
      </c>
      <c r="I35" s="19">
        <v>7680</v>
      </c>
    </row>
    <row r="36" spans="2:9" ht="16.5" thickBot="1">
      <c r="B36" s="42" t="s">
        <v>221</v>
      </c>
      <c r="C36" s="42" t="s">
        <v>222</v>
      </c>
      <c r="D36" s="3"/>
      <c r="E36" s="3"/>
      <c r="F36" s="3"/>
      <c r="G36" s="48"/>
      <c r="H36" s="49" t="s">
        <v>76</v>
      </c>
      <c r="I36" s="50">
        <v>3840</v>
      </c>
    </row>
    <row r="37" spans="2:9" ht="15.75" thickTop="1">
      <c r="B37" s="27" t="s">
        <v>223</v>
      </c>
      <c r="C37" s="71" t="s">
        <v>225</v>
      </c>
      <c r="D37" s="3"/>
      <c r="E37" s="3"/>
      <c r="F37" s="3"/>
      <c r="G37" s="3"/>
      <c r="H37" s="46" t="s">
        <v>194</v>
      </c>
      <c r="I37" s="51">
        <f>SUM(I27:I36)</f>
        <v>476691.36999999994</v>
      </c>
    </row>
    <row r="38" spans="2:9">
      <c r="B38" s="3"/>
      <c r="C38" s="3"/>
      <c r="D38" s="3"/>
      <c r="E38" s="3"/>
      <c r="F38" s="3"/>
      <c r="G38" s="3"/>
      <c r="H38" s="14" t="s">
        <v>77</v>
      </c>
      <c r="I38" s="26">
        <v>476691.37</v>
      </c>
    </row>
    <row r="39" spans="2:9">
      <c r="B39" s="3"/>
      <c r="C39" s="3"/>
      <c r="D39" s="3"/>
      <c r="E39" s="3"/>
      <c r="F39" s="3"/>
      <c r="G39" s="58"/>
      <c r="H39" s="57" t="s">
        <v>195</v>
      </c>
      <c r="I39" s="54">
        <f>I37-I38</f>
        <v>0</v>
      </c>
    </row>
    <row r="40" spans="2:9" ht="15.75">
      <c r="B40" s="42" t="s">
        <v>234</v>
      </c>
      <c r="C40" s="42" t="s">
        <v>251</v>
      </c>
      <c r="D40" s="3"/>
      <c r="E40" s="3"/>
      <c r="F40" s="3"/>
      <c r="G40" s="3"/>
      <c r="H40" s="3"/>
      <c r="I40" s="3"/>
    </row>
    <row r="41" spans="2:9" ht="15.75">
      <c r="B41" s="81" t="s">
        <v>235</v>
      </c>
      <c r="C41" s="82">
        <f>534166-I38</f>
        <v>57474.630000000005</v>
      </c>
      <c r="D41" s="3"/>
      <c r="E41" s="3"/>
      <c r="F41" s="3"/>
      <c r="G41" s="43"/>
      <c r="H41" s="42" t="s">
        <v>88</v>
      </c>
      <c r="I41" s="42" t="s">
        <v>90</v>
      </c>
    </row>
    <row r="42" spans="2:9">
      <c r="B42" s="14"/>
      <c r="C42" s="27"/>
      <c r="D42" s="3"/>
      <c r="E42" s="92" t="s">
        <v>252</v>
      </c>
      <c r="F42" s="3"/>
      <c r="G42" s="3"/>
      <c r="H42" s="14" t="s">
        <v>84</v>
      </c>
      <c r="I42" s="104">
        <v>527308.06999999995</v>
      </c>
    </row>
    <row r="43" spans="2:9">
      <c r="B43" s="14"/>
      <c r="C43" s="27"/>
      <c r="D43" s="3"/>
      <c r="E43" s="28">
        <f>I38*(7/6)</f>
        <v>556139.93166666664</v>
      </c>
      <c r="F43" s="3"/>
      <c r="G43" s="3"/>
      <c r="H43" s="14" t="s">
        <v>183</v>
      </c>
      <c r="I43" s="19">
        <v>483841.74</v>
      </c>
    </row>
    <row r="44" spans="2:9" ht="15.75">
      <c r="B44" s="42" t="s">
        <v>250</v>
      </c>
      <c r="C44" s="42" t="s">
        <v>249</v>
      </c>
      <c r="D44" s="3"/>
      <c r="E44" s="99">
        <f>1-(I42/E43)</f>
        <v>5.1842818731361318E-2</v>
      </c>
      <c r="F44" s="3"/>
      <c r="G44" s="3"/>
      <c r="H44" s="14" t="s">
        <v>184</v>
      </c>
      <c r="I44" s="19">
        <v>491099.36</v>
      </c>
    </row>
    <row r="45" spans="2:9">
      <c r="B45" s="81" t="s">
        <v>235</v>
      </c>
      <c r="C45" s="97" t="s">
        <v>256</v>
      </c>
      <c r="D45" s="3"/>
      <c r="E45" s="3"/>
      <c r="F45" s="3"/>
      <c r="G45" s="3"/>
      <c r="H45" s="14" t="s">
        <v>185</v>
      </c>
      <c r="I45" s="19">
        <v>498465.85</v>
      </c>
    </row>
    <row r="47" spans="2:9">
      <c r="I47" s="90"/>
    </row>
    <row r="52" spans="9:9">
      <c r="I52" s="91"/>
    </row>
  </sheetData>
  <printOptions horizontalCentered="1" verticalCentered="1"/>
  <pageMargins left="0.25" right="0" top="0.65" bottom="0.65" header="0.3" footer="0.3"/>
  <pageSetup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Scorecard</vt:lpstr>
      <vt:lpstr>Girard</vt:lpstr>
      <vt:lpstr>Premier</vt:lpstr>
      <vt:lpstr>Servello</vt:lpstr>
      <vt:lpstr>Sheet5</vt:lpstr>
      <vt:lpstr>Girard!Print_Area</vt:lpstr>
      <vt:lpstr>Premier!Print_Area</vt:lpstr>
      <vt:lpstr>Scorecard!Print_Area</vt:lpstr>
      <vt:lpstr>Servello!Print_Area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</dc:creator>
  <cp:lastModifiedBy>Dave</cp:lastModifiedBy>
  <cp:lastPrinted>2017-06-28T18:05:35Z</cp:lastPrinted>
  <dcterms:created xsi:type="dcterms:W3CDTF">2017-06-25T23:14:55Z</dcterms:created>
  <dcterms:modified xsi:type="dcterms:W3CDTF">2017-06-29T03:43:20Z</dcterms:modified>
</cp:coreProperties>
</file>